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ВСЕГО прогноз" sheetId="4" r:id="rId1"/>
    <sheet name="ЮЛ прогноз" sheetId="5" r:id="rId2"/>
    <sheet name="ФЛ прогноз" sheetId="8" r:id="rId3"/>
  </sheets>
  <externalReferences>
    <externalReference r:id="rId4"/>
  </externalReferences>
  <definedNames>
    <definedName name="_xlnm.Print_Titles" localSheetId="2">'ФЛ прогноз'!$A:$A</definedName>
    <definedName name="_xlnm.Print_Area" localSheetId="2">'ФЛ прогноз'!$A$1:$AE$42</definedName>
    <definedName name="_xlnm.Print_Area" localSheetId="1">'ЮЛ прогноз'!$A$1:$O$53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1" i="8" l="1"/>
  <c r="T41" i="8"/>
  <c r="S41" i="8"/>
  <c r="Q41" i="8"/>
  <c r="P41" i="8"/>
  <c r="O41" i="8"/>
  <c r="M41" i="8"/>
  <c r="L41" i="8"/>
  <c r="K41" i="8"/>
  <c r="U40" i="8"/>
  <c r="T40" i="8"/>
  <c r="S40" i="8"/>
  <c r="Q40" i="8"/>
  <c r="R40" i="8" s="1"/>
  <c r="W40" i="8" s="1"/>
  <c r="Z40" i="8" s="1"/>
  <c r="P40" i="8"/>
  <c r="O40" i="8"/>
  <c r="M40" i="8"/>
  <c r="L40" i="8"/>
  <c r="K40" i="8"/>
  <c r="N40" i="8" s="1"/>
  <c r="U39" i="8"/>
  <c r="T39" i="8"/>
  <c r="S39" i="8"/>
  <c r="Q39" i="8"/>
  <c r="P39" i="8"/>
  <c r="O39" i="8"/>
  <c r="M39" i="8"/>
  <c r="L39" i="8"/>
  <c r="K39" i="8"/>
  <c r="N39" i="8" s="1"/>
  <c r="U38" i="8"/>
  <c r="T38" i="8"/>
  <c r="S38" i="8"/>
  <c r="Q38" i="8"/>
  <c r="P38" i="8"/>
  <c r="O38" i="8"/>
  <c r="M38" i="8"/>
  <c r="L38" i="8"/>
  <c r="K38" i="8"/>
  <c r="U37" i="8"/>
  <c r="T37" i="8"/>
  <c r="S37" i="8"/>
  <c r="Q37" i="8"/>
  <c r="P37" i="8"/>
  <c r="O37" i="8"/>
  <c r="M37" i="8"/>
  <c r="L37" i="8"/>
  <c r="K37" i="8"/>
  <c r="U36" i="8"/>
  <c r="T36" i="8"/>
  <c r="S36" i="8"/>
  <c r="Q36" i="8"/>
  <c r="R36" i="8" s="1"/>
  <c r="W36" i="8" s="1"/>
  <c r="Z36" i="8" s="1"/>
  <c r="P36" i="8"/>
  <c r="O36" i="8"/>
  <c r="M36" i="8"/>
  <c r="L36" i="8"/>
  <c r="K36" i="8"/>
  <c r="N36" i="8" s="1"/>
  <c r="U35" i="8"/>
  <c r="T35" i="8"/>
  <c r="S35" i="8"/>
  <c r="Q35" i="8"/>
  <c r="P35" i="8"/>
  <c r="O35" i="8"/>
  <c r="M35" i="8"/>
  <c r="L35" i="8"/>
  <c r="K35" i="8"/>
  <c r="N35" i="8" s="1"/>
  <c r="U34" i="8"/>
  <c r="T34" i="8"/>
  <c r="S34" i="8"/>
  <c r="Q34" i="8"/>
  <c r="P34" i="8"/>
  <c r="O34" i="8"/>
  <c r="M34" i="8"/>
  <c r="L34" i="8"/>
  <c r="K34" i="8"/>
  <c r="U33" i="8"/>
  <c r="T33" i="8"/>
  <c r="S33" i="8"/>
  <c r="Q33" i="8"/>
  <c r="P33" i="8"/>
  <c r="O33" i="8"/>
  <c r="M33" i="8"/>
  <c r="L33" i="8"/>
  <c r="K33" i="8"/>
  <c r="U32" i="8"/>
  <c r="T32" i="8"/>
  <c r="S32" i="8"/>
  <c r="Q32" i="8"/>
  <c r="R32" i="8" s="1"/>
  <c r="W32" i="8" s="1"/>
  <c r="P32" i="8"/>
  <c r="O32" i="8"/>
  <c r="M32" i="8"/>
  <c r="L32" i="8"/>
  <c r="K32" i="8"/>
  <c r="N32" i="8" s="1"/>
  <c r="U31" i="8"/>
  <c r="T31" i="8"/>
  <c r="S31" i="8"/>
  <c r="P31" i="8"/>
  <c r="O31" i="8"/>
  <c r="Q31" i="8" s="1"/>
  <c r="R31" i="8" s="1"/>
  <c r="W31" i="8" s="1"/>
  <c r="M31" i="8"/>
  <c r="L31" i="8"/>
  <c r="K31" i="8"/>
  <c r="N31" i="8" s="1"/>
  <c r="U30" i="8"/>
  <c r="T30" i="8"/>
  <c r="S30" i="8"/>
  <c r="Q30" i="8"/>
  <c r="P30" i="8"/>
  <c r="O30" i="8"/>
  <c r="M30" i="8"/>
  <c r="L30" i="8"/>
  <c r="K30" i="8"/>
  <c r="N30" i="8" s="1"/>
  <c r="T29" i="8"/>
  <c r="S29" i="8"/>
  <c r="U29" i="8" s="1"/>
  <c r="Q29" i="8"/>
  <c r="P29" i="8"/>
  <c r="O29" i="8"/>
  <c r="M29" i="8"/>
  <c r="L29" i="8"/>
  <c r="K29" i="8"/>
  <c r="T28" i="8"/>
  <c r="S28" i="8"/>
  <c r="U28" i="8" s="1"/>
  <c r="P28" i="8"/>
  <c r="O28" i="8"/>
  <c r="Q28" i="8" s="1"/>
  <c r="M28" i="8"/>
  <c r="L28" i="8"/>
  <c r="K28" i="8"/>
  <c r="U27" i="8"/>
  <c r="T27" i="8"/>
  <c r="S27" i="8"/>
  <c r="P27" i="8"/>
  <c r="O27" i="8"/>
  <c r="Q27" i="8" s="1"/>
  <c r="R27" i="8" s="1"/>
  <c r="W27" i="8" s="1"/>
  <c r="M27" i="8"/>
  <c r="L27" i="8"/>
  <c r="K27" i="8"/>
  <c r="N27" i="8" s="1"/>
  <c r="U26" i="8"/>
  <c r="T26" i="8"/>
  <c r="S26" i="8"/>
  <c r="Q26" i="8"/>
  <c r="P26" i="8"/>
  <c r="O26" i="8"/>
  <c r="M26" i="8"/>
  <c r="L26" i="8"/>
  <c r="K26" i="8"/>
  <c r="N26" i="8" s="1"/>
  <c r="T25" i="8"/>
  <c r="U25" i="8" s="1"/>
  <c r="S25" i="8"/>
  <c r="P25" i="8"/>
  <c r="Q25" i="8" s="1"/>
  <c r="R25" i="8" s="1"/>
  <c r="O25" i="8"/>
  <c r="M25" i="8"/>
  <c r="L25" i="8"/>
  <c r="N25" i="8" s="1"/>
  <c r="K25" i="8"/>
  <c r="U24" i="8"/>
  <c r="T24" i="8"/>
  <c r="S24" i="8"/>
  <c r="P24" i="8"/>
  <c r="Q24" i="8" s="1"/>
  <c r="R24" i="8" s="1"/>
  <c r="W24" i="8" s="1"/>
  <c r="O24" i="8"/>
  <c r="M24" i="8"/>
  <c r="L24" i="8"/>
  <c r="N24" i="8" s="1"/>
  <c r="K24" i="8"/>
  <c r="T23" i="8"/>
  <c r="U23" i="8" s="1"/>
  <c r="S23" i="8"/>
  <c r="Q23" i="8"/>
  <c r="P23" i="8"/>
  <c r="O23" i="8"/>
  <c r="M23" i="8"/>
  <c r="L23" i="8"/>
  <c r="N23" i="8" s="1"/>
  <c r="K23" i="8"/>
  <c r="T22" i="8"/>
  <c r="U22" i="8" s="1"/>
  <c r="S22" i="8"/>
  <c r="P22" i="8"/>
  <c r="Q22" i="8" s="1"/>
  <c r="O22" i="8"/>
  <c r="M22" i="8"/>
  <c r="L22" i="8"/>
  <c r="K22" i="8"/>
  <c r="T21" i="8"/>
  <c r="U21" i="8" s="1"/>
  <c r="S21" i="8"/>
  <c r="P21" i="8"/>
  <c r="Q21" i="8" s="1"/>
  <c r="R21" i="8" s="1"/>
  <c r="W21" i="8" s="1"/>
  <c r="O21" i="8"/>
  <c r="M21" i="8"/>
  <c r="L21" i="8"/>
  <c r="N21" i="8" s="1"/>
  <c r="K21" i="8"/>
  <c r="U20" i="8"/>
  <c r="T20" i="8"/>
  <c r="S20" i="8"/>
  <c r="P20" i="8"/>
  <c r="Q20" i="8" s="1"/>
  <c r="R20" i="8" s="1"/>
  <c r="W20" i="8" s="1"/>
  <c r="O20" i="8"/>
  <c r="M20" i="8"/>
  <c r="L20" i="8"/>
  <c r="N20" i="8" s="1"/>
  <c r="K20" i="8"/>
  <c r="T19" i="8"/>
  <c r="U19" i="8" s="1"/>
  <c r="S19" i="8"/>
  <c r="Q19" i="8"/>
  <c r="P19" i="8"/>
  <c r="O19" i="8"/>
  <c r="M19" i="8"/>
  <c r="L19" i="8"/>
  <c r="N19" i="8" s="1"/>
  <c r="K19" i="8"/>
  <c r="T18" i="8"/>
  <c r="U18" i="8" s="1"/>
  <c r="S18" i="8"/>
  <c r="P18" i="8"/>
  <c r="Q18" i="8" s="1"/>
  <c r="O18" i="8"/>
  <c r="M18" i="8"/>
  <c r="L18" i="8"/>
  <c r="K18" i="8"/>
  <c r="T17" i="8"/>
  <c r="U17" i="8" s="1"/>
  <c r="S17" i="8"/>
  <c r="P17" i="8"/>
  <c r="Q17" i="8" s="1"/>
  <c r="R17" i="8" s="1"/>
  <c r="W17" i="8" s="1"/>
  <c r="O17" i="8"/>
  <c r="M17" i="8"/>
  <c r="L17" i="8"/>
  <c r="N17" i="8" s="1"/>
  <c r="K17" i="8"/>
  <c r="U16" i="8"/>
  <c r="T16" i="8"/>
  <c r="S16" i="8"/>
  <c r="P16" i="8"/>
  <c r="Q16" i="8" s="1"/>
  <c r="R16" i="8" s="1"/>
  <c r="W16" i="8" s="1"/>
  <c r="O16" i="8"/>
  <c r="M16" i="8"/>
  <c r="L16" i="8"/>
  <c r="N16" i="8" s="1"/>
  <c r="K16" i="8"/>
  <c r="T15" i="8"/>
  <c r="U15" i="8" s="1"/>
  <c r="S15" i="8"/>
  <c r="Q15" i="8"/>
  <c r="P15" i="8"/>
  <c r="O15" i="8"/>
  <c r="M15" i="8"/>
  <c r="L15" i="8"/>
  <c r="N15" i="8" s="1"/>
  <c r="K15" i="8"/>
  <c r="T14" i="8"/>
  <c r="U14" i="8" s="1"/>
  <c r="S14" i="8"/>
  <c r="P14" i="8"/>
  <c r="Q14" i="8" s="1"/>
  <c r="O14" i="8"/>
  <c r="M14" i="8"/>
  <c r="L14" i="8"/>
  <c r="K14" i="8"/>
  <c r="T13" i="8"/>
  <c r="U13" i="8" s="1"/>
  <c r="S13" i="8"/>
  <c r="P13" i="8"/>
  <c r="Q13" i="8" s="1"/>
  <c r="R13" i="8" s="1"/>
  <c r="O13" i="8"/>
  <c r="M13" i="8"/>
  <c r="L13" i="8"/>
  <c r="N13" i="8" s="1"/>
  <c r="K13" i="8"/>
  <c r="T12" i="8"/>
  <c r="U12" i="8" s="1"/>
  <c r="S12" i="8"/>
  <c r="P12" i="8"/>
  <c r="Q12" i="8" s="1"/>
  <c r="O12" i="8"/>
  <c r="M12" i="8"/>
  <c r="L12" i="8"/>
  <c r="N12" i="8" s="1"/>
  <c r="K12" i="8"/>
  <c r="U11" i="8"/>
  <c r="T11" i="8"/>
  <c r="S11" i="8"/>
  <c r="Q11" i="8"/>
  <c r="R11" i="8" s="1"/>
  <c r="P11" i="8"/>
  <c r="O11" i="8"/>
  <c r="M11" i="8"/>
  <c r="N11" i="8" s="1"/>
  <c r="L11" i="8"/>
  <c r="K11" i="8"/>
  <c r="U10" i="8"/>
  <c r="T10" i="8"/>
  <c r="S10" i="8"/>
  <c r="Q10" i="8"/>
  <c r="P10" i="8"/>
  <c r="O10" i="8"/>
  <c r="M10" i="8"/>
  <c r="N10" i="8" s="1"/>
  <c r="L10" i="8"/>
  <c r="K10" i="8"/>
  <c r="U9" i="8"/>
  <c r="T9" i="8"/>
  <c r="S9" i="8"/>
  <c r="Q9" i="8"/>
  <c r="P9" i="8"/>
  <c r="O9" i="8"/>
  <c r="M9" i="8"/>
  <c r="N9" i="8" s="1"/>
  <c r="L9" i="8"/>
  <c r="K9" i="8"/>
  <c r="U8" i="8"/>
  <c r="T8" i="8"/>
  <c r="S8" i="8"/>
  <c r="Q8" i="8"/>
  <c r="R8" i="8" s="1"/>
  <c r="W8" i="8" s="1"/>
  <c r="P8" i="8"/>
  <c r="O8" i="8"/>
  <c r="M8" i="8"/>
  <c r="N8" i="8" s="1"/>
  <c r="L8" i="8"/>
  <c r="K8" i="8"/>
  <c r="U7" i="8"/>
  <c r="T7" i="8"/>
  <c r="S7" i="8"/>
  <c r="Q7" i="8"/>
  <c r="R7" i="8" s="1"/>
  <c r="P7" i="8"/>
  <c r="O7" i="8"/>
  <c r="M7" i="8"/>
  <c r="N7" i="8" s="1"/>
  <c r="L7" i="8"/>
  <c r="K7" i="8"/>
  <c r="R15" i="8" l="1"/>
  <c r="W15" i="8" s="1"/>
  <c r="W7" i="8"/>
  <c r="X17" i="8"/>
  <c r="Z17" i="8"/>
  <c r="Y17" i="8"/>
  <c r="X21" i="8"/>
  <c r="Z21" i="8"/>
  <c r="Y21" i="8"/>
  <c r="R10" i="8"/>
  <c r="W10" i="8" s="1"/>
  <c r="R12" i="8"/>
  <c r="W12" i="8" s="1"/>
  <c r="R19" i="8"/>
  <c r="W19" i="8" s="1"/>
  <c r="Y8" i="8"/>
  <c r="X8" i="8"/>
  <c r="Z8" i="8"/>
  <c r="X16" i="8"/>
  <c r="Z16" i="8"/>
  <c r="Y16" i="8"/>
  <c r="AC36" i="8"/>
  <c r="AB36" i="8"/>
  <c r="AA36" i="8"/>
  <c r="AC40" i="8"/>
  <c r="AB40" i="8"/>
  <c r="AA40" i="8"/>
  <c r="W11" i="8"/>
  <c r="X20" i="8"/>
  <c r="Z20" i="8"/>
  <c r="Y20" i="8"/>
  <c r="R9" i="8"/>
  <c r="W9" i="8" s="1"/>
  <c r="W13" i="8"/>
  <c r="R14" i="8"/>
  <c r="W14" i="8" s="1"/>
  <c r="X24" i="8"/>
  <c r="Z24" i="8"/>
  <c r="Y24" i="8"/>
  <c r="W25" i="8"/>
  <c r="R23" i="8"/>
  <c r="W23" i="8" s="1"/>
  <c r="Y32" i="8"/>
  <c r="X32" i="8"/>
  <c r="R26" i="8"/>
  <c r="W26" i="8" s="1"/>
  <c r="R30" i="8"/>
  <c r="W30" i="8" s="1"/>
  <c r="Y36" i="8"/>
  <c r="X36" i="8"/>
  <c r="Y31" i="8"/>
  <c r="X31" i="8"/>
  <c r="Z31" i="8"/>
  <c r="R37" i="8"/>
  <c r="W37" i="8" s="1"/>
  <c r="R28" i="8"/>
  <c r="W28" i="8" s="1"/>
  <c r="Z32" i="8"/>
  <c r="Y40" i="8"/>
  <c r="X40" i="8"/>
  <c r="Y27" i="8"/>
  <c r="Z27" i="8"/>
  <c r="X27" i="8"/>
  <c r="N14" i="8"/>
  <c r="N18" i="8"/>
  <c r="R18" i="8" s="1"/>
  <c r="W18" i="8" s="1"/>
  <c r="N22" i="8"/>
  <c r="R22" i="8" s="1"/>
  <c r="W22" i="8" s="1"/>
  <c r="R29" i="8"/>
  <c r="W29" i="8" s="1"/>
  <c r="N28" i="8"/>
  <c r="N34" i="8"/>
  <c r="R35" i="8"/>
  <c r="W35" i="8" s="1"/>
  <c r="N38" i="8"/>
  <c r="R38" i="8" s="1"/>
  <c r="W38" i="8" s="1"/>
  <c r="R39" i="8"/>
  <c r="W39" i="8" s="1"/>
  <c r="N29" i="8"/>
  <c r="N33" i="8"/>
  <c r="R33" i="8" s="1"/>
  <c r="W33" i="8" s="1"/>
  <c r="R34" i="8"/>
  <c r="W34" i="8" s="1"/>
  <c r="N37" i="8"/>
  <c r="N41" i="8"/>
  <c r="R41" i="8" s="1"/>
  <c r="W41" i="8" s="1"/>
  <c r="Y38" i="8" l="1"/>
  <c r="X38" i="8"/>
  <c r="Z38" i="8"/>
  <c r="X22" i="8"/>
  <c r="Y22" i="8"/>
  <c r="Z22" i="8"/>
  <c r="X18" i="8"/>
  <c r="Y18" i="8"/>
  <c r="Z18" i="8"/>
  <c r="Y33" i="8"/>
  <c r="X33" i="8"/>
  <c r="Z33" i="8"/>
  <c r="Y41" i="8"/>
  <c r="X41" i="8"/>
  <c r="Z41" i="8"/>
  <c r="Y34" i="8"/>
  <c r="X34" i="8"/>
  <c r="Z34" i="8"/>
  <c r="Y26" i="8"/>
  <c r="Z26" i="8"/>
  <c r="X26" i="8"/>
  <c r="Y25" i="8"/>
  <c r="X25" i="8"/>
  <c r="Z25" i="8"/>
  <c r="X19" i="8"/>
  <c r="Z19" i="8"/>
  <c r="Y19" i="8"/>
  <c r="AB21" i="8"/>
  <c r="AA21" i="8"/>
  <c r="AC21" i="8"/>
  <c r="AB17" i="8"/>
  <c r="AA17" i="8"/>
  <c r="AC17" i="8"/>
  <c r="AC32" i="8"/>
  <c r="AB32" i="8"/>
  <c r="AA32" i="8"/>
  <c r="X13" i="8"/>
  <c r="Z13" i="8"/>
  <c r="Y13" i="8"/>
  <c r="AC8" i="8"/>
  <c r="AA8" i="8"/>
  <c r="AB8" i="8"/>
  <c r="X12" i="8"/>
  <c r="Z12" i="8"/>
  <c r="Y12" i="8"/>
  <c r="Y28" i="8"/>
  <c r="X28" i="8"/>
  <c r="Z28" i="8"/>
  <c r="AC31" i="8"/>
  <c r="AB31" i="8"/>
  <c r="AA31" i="8"/>
  <c r="AB24" i="8"/>
  <c r="AA24" i="8"/>
  <c r="AC24" i="8"/>
  <c r="Y9" i="8"/>
  <c r="X9" i="8"/>
  <c r="Z9" i="8"/>
  <c r="X11" i="8"/>
  <c r="Z11" i="8"/>
  <c r="Y11" i="8"/>
  <c r="Y10" i="8"/>
  <c r="X10" i="8"/>
  <c r="Z10" i="8"/>
  <c r="W42" i="8"/>
  <c r="Y7" i="8"/>
  <c r="X7" i="8"/>
  <c r="Z7" i="8"/>
  <c r="Y29" i="8"/>
  <c r="Z29" i="8"/>
  <c r="X29" i="8"/>
  <c r="Y37" i="8"/>
  <c r="X37" i="8"/>
  <c r="Z37" i="8"/>
  <c r="X14" i="8"/>
  <c r="Y14" i="8"/>
  <c r="Z14" i="8"/>
  <c r="AB20" i="8"/>
  <c r="AA20" i="8"/>
  <c r="AC20" i="8"/>
  <c r="AE36" i="8"/>
  <c r="AD36" i="8"/>
  <c r="X15" i="8"/>
  <c r="Z15" i="8"/>
  <c r="Y15" i="8"/>
  <c r="Y35" i="8"/>
  <c r="X35" i="8"/>
  <c r="Z35" i="8"/>
  <c r="AC27" i="8"/>
  <c r="AA27" i="8"/>
  <c r="AB27" i="8"/>
  <c r="AE40" i="8"/>
  <c r="AD40" i="8"/>
  <c r="Y39" i="8"/>
  <c r="X39" i="8"/>
  <c r="Z39" i="8"/>
  <c r="Y30" i="8"/>
  <c r="Z30" i="8"/>
  <c r="X30" i="8"/>
  <c r="X23" i="8"/>
  <c r="Y23" i="8"/>
  <c r="Z23" i="8"/>
  <c r="AB16" i="8"/>
  <c r="AA16" i="8"/>
  <c r="AC16" i="8"/>
  <c r="R42" i="8"/>
  <c r="AE27" i="8" l="1"/>
  <c r="AD27" i="8"/>
  <c r="AB14" i="8"/>
  <c r="AA14" i="8"/>
  <c r="AC14" i="8"/>
  <c r="AB12" i="8"/>
  <c r="AC12" i="8"/>
  <c r="AA12" i="8"/>
  <c r="AA25" i="8"/>
  <c r="AC25" i="8"/>
  <c r="AB25" i="8"/>
  <c r="AC33" i="8"/>
  <c r="AB33" i="8"/>
  <c r="AA33" i="8"/>
  <c r="AC39" i="8"/>
  <c r="AB39" i="8"/>
  <c r="AA39" i="8"/>
  <c r="AB15" i="8"/>
  <c r="AA15" i="8"/>
  <c r="AC15" i="8"/>
  <c r="AC10" i="8"/>
  <c r="AB10" i="8"/>
  <c r="AA10" i="8"/>
  <c r="X42" i="8"/>
  <c r="AE24" i="8"/>
  <c r="AD24" i="8"/>
  <c r="AB13" i="8"/>
  <c r="AA13" i="8"/>
  <c r="AC13" i="8"/>
  <c r="AE32" i="8"/>
  <c r="AD32" i="8"/>
  <c r="AE21" i="8"/>
  <c r="AD21" i="8"/>
  <c r="AB19" i="8"/>
  <c r="AA19" i="8"/>
  <c r="AC19" i="8"/>
  <c r="AC34" i="8"/>
  <c r="AB34" i="8"/>
  <c r="AA34" i="8"/>
  <c r="AB22" i="8"/>
  <c r="AA22" i="8"/>
  <c r="AC22" i="8"/>
  <c r="AE16" i="8"/>
  <c r="AD16" i="8"/>
  <c r="AC28" i="8"/>
  <c r="AA28" i="8"/>
  <c r="AB28" i="8"/>
  <c r="AE8" i="8"/>
  <c r="AD8" i="8"/>
  <c r="AC26" i="8"/>
  <c r="AA26" i="8"/>
  <c r="AB26" i="8"/>
  <c r="AC35" i="8"/>
  <c r="AB35" i="8"/>
  <c r="AA35" i="8"/>
  <c r="AE20" i="8"/>
  <c r="AD20" i="8"/>
  <c r="Z42" i="8"/>
  <c r="AC7" i="8"/>
  <c r="AB7" i="8"/>
  <c r="AA7" i="8"/>
  <c r="AB11" i="8"/>
  <c r="AC11" i="8"/>
  <c r="AA11" i="8"/>
  <c r="AC41" i="8"/>
  <c r="AB41" i="8"/>
  <c r="AA41" i="8"/>
  <c r="AC38" i="8"/>
  <c r="AB38" i="8"/>
  <c r="AA38" i="8"/>
  <c r="AB23" i="8"/>
  <c r="AA23" i="8"/>
  <c r="AC23" i="8"/>
  <c r="AC30" i="8"/>
  <c r="AA30" i="8"/>
  <c r="AB30" i="8"/>
  <c r="AC37" i="8"/>
  <c r="AB37" i="8"/>
  <c r="AA37" i="8"/>
  <c r="AC29" i="8"/>
  <c r="AA29" i="8"/>
  <c r="AB29" i="8"/>
  <c r="Y42" i="8"/>
  <c r="AC9" i="8"/>
  <c r="AB9" i="8"/>
  <c r="AA9" i="8"/>
  <c r="AE31" i="8"/>
  <c r="AD31" i="8"/>
  <c r="AE17" i="8"/>
  <c r="AD17" i="8"/>
  <c r="AB18" i="8"/>
  <c r="AA18" i="8"/>
  <c r="AC18" i="8"/>
  <c r="AE29" i="8" l="1"/>
  <c r="AD29" i="8"/>
  <c r="AE38" i="8"/>
  <c r="AD38" i="8"/>
  <c r="AE11" i="8"/>
  <c r="AD11" i="8"/>
  <c r="AE39" i="8"/>
  <c r="AD39" i="8"/>
  <c r="AE30" i="8"/>
  <c r="AD30" i="8"/>
  <c r="AE25" i="8"/>
  <c r="AD25" i="8"/>
  <c r="AE9" i="8"/>
  <c r="AD9" i="8"/>
  <c r="AB42" i="8"/>
  <c r="AE19" i="8"/>
  <c r="AD19" i="8"/>
  <c r="AE15" i="8"/>
  <c r="AD15" i="8"/>
  <c r="AE33" i="8"/>
  <c r="AD33" i="8"/>
  <c r="AC42" i="8"/>
  <c r="AE7" i="8"/>
  <c r="AD7" i="8"/>
  <c r="AE12" i="8"/>
  <c r="AD12" i="8"/>
  <c r="AE26" i="8"/>
  <c r="AD26" i="8"/>
  <c r="AE22" i="8"/>
  <c r="AD22" i="8"/>
  <c r="AE18" i="8"/>
  <c r="AD18" i="8"/>
  <c r="AE37" i="8"/>
  <c r="AD37" i="8"/>
  <c r="AE23" i="8"/>
  <c r="AD23" i="8"/>
  <c r="AE41" i="8"/>
  <c r="AD41" i="8"/>
  <c r="AA42" i="8"/>
  <c r="AE35" i="8"/>
  <c r="AD35" i="8"/>
  <c r="AE28" i="8"/>
  <c r="AD28" i="8"/>
  <c r="AE34" i="8"/>
  <c r="AD34" i="8"/>
  <c r="AE13" i="8"/>
  <c r="AD13" i="8"/>
  <c r="AE10" i="8"/>
  <c r="AD10" i="8"/>
  <c r="AE14" i="8"/>
  <c r="AD14" i="8"/>
  <c r="AD42" i="8" l="1"/>
  <c r="AE42" i="8"/>
  <c r="J50" i="5" l="1"/>
  <c r="L50" i="5" s="1"/>
  <c r="F50" i="5"/>
  <c r="H50" i="5" s="1"/>
  <c r="D50" i="5"/>
  <c r="B50" i="5"/>
  <c r="C50" i="5" s="1"/>
  <c r="L49" i="5"/>
  <c r="J49" i="5"/>
  <c r="F49" i="5"/>
  <c r="H49" i="5" s="1"/>
  <c r="B49" i="5"/>
  <c r="D49" i="5" s="1"/>
  <c r="L48" i="5"/>
  <c r="J48" i="5"/>
  <c r="K48" i="5" s="1"/>
  <c r="H48" i="5"/>
  <c r="G48" i="5"/>
  <c r="F48" i="5"/>
  <c r="B48" i="5"/>
  <c r="D48" i="5" s="1"/>
  <c r="J47" i="5"/>
  <c r="L47" i="5" s="1"/>
  <c r="H47" i="5"/>
  <c r="F47" i="5"/>
  <c r="G47" i="5" s="1"/>
  <c r="D47" i="5"/>
  <c r="C47" i="5"/>
  <c r="B47" i="5"/>
  <c r="J46" i="5"/>
  <c r="L46" i="5" s="1"/>
  <c r="G46" i="5"/>
  <c r="F46" i="5"/>
  <c r="H46" i="5" s="1"/>
  <c r="H45" i="5" s="1"/>
  <c r="D46" i="5"/>
  <c r="B46" i="5"/>
  <c r="C46" i="5" s="1"/>
  <c r="K44" i="5"/>
  <c r="K47" i="5" s="1"/>
  <c r="G44" i="5"/>
  <c r="G50" i="5" s="1"/>
  <c r="C44" i="5"/>
  <c r="C49" i="5" s="1"/>
  <c r="L42" i="5"/>
  <c r="K42" i="5"/>
  <c r="J42" i="5"/>
  <c r="F42" i="5"/>
  <c r="H42" i="5" s="1"/>
  <c r="C42" i="5"/>
  <c r="B42" i="5"/>
  <c r="D42" i="5" s="1"/>
  <c r="L41" i="5"/>
  <c r="J41" i="5"/>
  <c r="K41" i="5" s="1"/>
  <c r="H41" i="5"/>
  <c r="G41" i="5"/>
  <c r="F41" i="5"/>
  <c r="B41" i="5"/>
  <c r="D41" i="5" s="1"/>
  <c r="J40" i="5"/>
  <c r="L40" i="5" s="1"/>
  <c r="H40" i="5"/>
  <c r="F40" i="5"/>
  <c r="G40" i="5" s="1"/>
  <c r="D40" i="5"/>
  <c r="C40" i="5"/>
  <c r="B40" i="5"/>
  <c r="J39" i="5"/>
  <c r="L39" i="5" s="1"/>
  <c r="F39" i="5"/>
  <c r="H39" i="5" s="1"/>
  <c r="D39" i="5"/>
  <c r="B39" i="5"/>
  <c r="C39" i="5" s="1"/>
  <c r="L38" i="5"/>
  <c r="K38" i="5"/>
  <c r="J38" i="5"/>
  <c r="F38" i="5"/>
  <c r="H38" i="5" s="1"/>
  <c r="C38" i="5"/>
  <c r="B38" i="5"/>
  <c r="D38" i="5" s="1"/>
  <c r="L37" i="5"/>
  <c r="J37" i="5"/>
  <c r="K37" i="5" s="1"/>
  <c r="H37" i="5"/>
  <c r="G37" i="5"/>
  <c r="F37" i="5"/>
  <c r="B37" i="5"/>
  <c r="D37" i="5" s="1"/>
  <c r="J36" i="5"/>
  <c r="L36" i="5" s="1"/>
  <c r="H36" i="5"/>
  <c r="F36" i="5"/>
  <c r="G36" i="5" s="1"/>
  <c r="D36" i="5"/>
  <c r="C36" i="5"/>
  <c r="B36" i="5"/>
  <c r="J35" i="5"/>
  <c r="L35" i="5" s="1"/>
  <c r="F35" i="5"/>
  <c r="H35" i="5" s="1"/>
  <c r="D35" i="5"/>
  <c r="B35" i="5"/>
  <c r="C35" i="5" s="1"/>
  <c r="L34" i="5"/>
  <c r="K34" i="5"/>
  <c r="J34" i="5"/>
  <c r="F34" i="5"/>
  <c r="H34" i="5" s="1"/>
  <c r="C34" i="5"/>
  <c r="B34" i="5"/>
  <c r="D34" i="5" s="1"/>
  <c r="L33" i="5"/>
  <c r="J33" i="5"/>
  <c r="K33" i="5" s="1"/>
  <c r="H33" i="5"/>
  <c r="G33" i="5"/>
  <c r="F33" i="5"/>
  <c r="B33" i="5"/>
  <c r="D33" i="5" s="1"/>
  <c r="J32" i="5"/>
  <c r="L32" i="5" s="1"/>
  <c r="H32" i="5"/>
  <c r="F32" i="5"/>
  <c r="G32" i="5" s="1"/>
  <c r="D32" i="5"/>
  <c r="C32" i="5"/>
  <c r="B32" i="5"/>
  <c r="J31" i="5"/>
  <c r="L31" i="5" s="1"/>
  <c r="F31" i="5"/>
  <c r="H31" i="5" s="1"/>
  <c r="D31" i="5"/>
  <c r="B31" i="5"/>
  <c r="C31" i="5" s="1"/>
  <c r="L30" i="5"/>
  <c r="K30" i="5"/>
  <c r="J30" i="5"/>
  <c r="F30" i="5"/>
  <c r="H30" i="5" s="1"/>
  <c r="C30" i="5"/>
  <c r="B30" i="5"/>
  <c r="D30" i="5" s="1"/>
  <c r="L29" i="5"/>
  <c r="J29" i="5"/>
  <c r="K29" i="5" s="1"/>
  <c r="H29" i="5"/>
  <c r="G29" i="5"/>
  <c r="F29" i="5"/>
  <c r="B29" i="5"/>
  <c r="D29" i="5" s="1"/>
  <c r="J28" i="5"/>
  <c r="L28" i="5" s="1"/>
  <c r="H28" i="5"/>
  <c r="F28" i="5"/>
  <c r="G28" i="5" s="1"/>
  <c r="D28" i="5"/>
  <c r="C28" i="5"/>
  <c r="B28" i="5"/>
  <c r="J27" i="5"/>
  <c r="L27" i="5" s="1"/>
  <c r="G27" i="5"/>
  <c r="F27" i="5"/>
  <c r="H27" i="5" s="1"/>
  <c r="D27" i="5"/>
  <c r="B27" i="5"/>
  <c r="C27" i="5" s="1"/>
  <c r="L26" i="5"/>
  <c r="K26" i="5"/>
  <c r="J26" i="5"/>
  <c r="F26" i="5"/>
  <c r="H26" i="5" s="1"/>
  <c r="C26" i="5"/>
  <c r="B26" i="5"/>
  <c r="D26" i="5" s="1"/>
  <c r="L25" i="5"/>
  <c r="J25" i="5"/>
  <c r="K25" i="5" s="1"/>
  <c r="H25" i="5"/>
  <c r="G25" i="5"/>
  <c r="F25" i="5"/>
  <c r="B25" i="5"/>
  <c r="D25" i="5" s="1"/>
  <c r="J24" i="5"/>
  <c r="L24" i="5" s="1"/>
  <c r="H24" i="5"/>
  <c r="F24" i="5"/>
  <c r="G24" i="5" s="1"/>
  <c r="D24" i="5"/>
  <c r="C24" i="5"/>
  <c r="B24" i="5"/>
  <c r="J23" i="5"/>
  <c r="L23" i="5" s="1"/>
  <c r="G23" i="5"/>
  <c r="F23" i="5"/>
  <c r="H23" i="5" s="1"/>
  <c r="D23" i="5"/>
  <c r="B23" i="5"/>
  <c r="C23" i="5" s="1"/>
  <c r="L22" i="5"/>
  <c r="K22" i="5"/>
  <c r="J22" i="5"/>
  <c r="F22" i="5"/>
  <c r="H22" i="5" s="1"/>
  <c r="C22" i="5"/>
  <c r="B22" i="5"/>
  <c r="D22" i="5" s="1"/>
  <c r="L21" i="5"/>
  <c r="J21" i="5"/>
  <c r="K21" i="5" s="1"/>
  <c r="H21" i="5"/>
  <c r="G21" i="5"/>
  <c r="F21" i="5"/>
  <c r="B21" i="5"/>
  <c r="D21" i="5" s="1"/>
  <c r="J20" i="5"/>
  <c r="L20" i="5" s="1"/>
  <c r="H20" i="5"/>
  <c r="F20" i="5"/>
  <c r="G20" i="5" s="1"/>
  <c r="D20" i="5"/>
  <c r="C20" i="5"/>
  <c r="B20" i="5"/>
  <c r="J19" i="5"/>
  <c r="L19" i="5" s="1"/>
  <c r="G19" i="5"/>
  <c r="F19" i="5"/>
  <c r="H19" i="5" s="1"/>
  <c r="D19" i="5"/>
  <c r="B19" i="5"/>
  <c r="C19" i="5" s="1"/>
  <c r="L18" i="5"/>
  <c r="K18" i="5"/>
  <c r="J18" i="5"/>
  <c r="F18" i="5"/>
  <c r="H18" i="5" s="1"/>
  <c r="C18" i="5"/>
  <c r="B18" i="5"/>
  <c r="D18" i="5" s="1"/>
  <c r="L17" i="5"/>
  <c r="J17" i="5"/>
  <c r="K17" i="5" s="1"/>
  <c r="H17" i="5"/>
  <c r="G17" i="5"/>
  <c r="F17" i="5"/>
  <c r="B17" i="5"/>
  <c r="D17" i="5" s="1"/>
  <c r="J16" i="5"/>
  <c r="L16" i="5" s="1"/>
  <c r="H16" i="5"/>
  <c r="F16" i="5"/>
  <c r="G16" i="5" s="1"/>
  <c r="D16" i="5"/>
  <c r="C16" i="5"/>
  <c r="B16" i="5"/>
  <c r="J15" i="5"/>
  <c r="L15" i="5" s="1"/>
  <c r="G15" i="5"/>
  <c r="F15" i="5"/>
  <c r="H15" i="5" s="1"/>
  <c r="D15" i="5"/>
  <c r="B15" i="5"/>
  <c r="C15" i="5" s="1"/>
  <c r="L14" i="5"/>
  <c r="K14" i="5"/>
  <c r="J14" i="5"/>
  <c r="F14" i="5"/>
  <c r="H14" i="5" s="1"/>
  <c r="C14" i="5"/>
  <c r="B14" i="5"/>
  <c r="D14" i="5" s="1"/>
  <c r="L13" i="5"/>
  <c r="J13" i="5"/>
  <c r="K13" i="5" s="1"/>
  <c r="H13" i="5"/>
  <c r="G13" i="5"/>
  <c r="F13" i="5"/>
  <c r="B13" i="5"/>
  <c r="D13" i="5" s="1"/>
  <c r="K11" i="5"/>
  <c r="K40" i="5" s="1"/>
  <c r="G11" i="5"/>
  <c r="G39" i="5" s="1"/>
  <c r="L47" i="4"/>
  <c r="K47" i="4"/>
  <c r="J47" i="4" s="1"/>
  <c r="H47" i="4"/>
  <c r="G47" i="4"/>
  <c r="D47" i="4"/>
  <c r="B47" i="4" s="1"/>
  <c r="C47" i="4"/>
  <c r="L46" i="4"/>
  <c r="K46" i="4"/>
  <c r="H46" i="4"/>
  <c r="G46" i="4"/>
  <c r="F46" i="4"/>
  <c r="D46" i="4"/>
  <c r="C46" i="4"/>
  <c r="L45" i="4"/>
  <c r="K45" i="4"/>
  <c r="K42" i="4" s="1"/>
  <c r="H45" i="4"/>
  <c r="G45" i="4"/>
  <c r="D45" i="4"/>
  <c r="C45" i="4"/>
  <c r="B45" i="4" s="1"/>
  <c r="L44" i="4"/>
  <c r="K44" i="4"/>
  <c r="J44" i="4" s="1"/>
  <c r="H44" i="4"/>
  <c r="F44" i="4" s="1"/>
  <c r="G44" i="4"/>
  <c r="D44" i="4"/>
  <c r="C44" i="4"/>
  <c r="B44" i="4" s="1"/>
  <c r="L43" i="4"/>
  <c r="L42" i="4" s="1"/>
  <c r="K43" i="4"/>
  <c r="J43" i="4" s="1"/>
  <c r="H43" i="4"/>
  <c r="G43" i="4"/>
  <c r="F43" i="4" s="1"/>
  <c r="D43" i="4"/>
  <c r="D42" i="4" s="1"/>
  <c r="C43" i="4"/>
  <c r="K41" i="4"/>
  <c r="G41" i="4"/>
  <c r="C41" i="4"/>
  <c r="L39" i="4"/>
  <c r="K39" i="4"/>
  <c r="J39" i="4" s="1"/>
  <c r="H39" i="4"/>
  <c r="G39" i="4"/>
  <c r="F39" i="4"/>
  <c r="D39" i="4"/>
  <c r="C39" i="4"/>
  <c r="L38" i="4"/>
  <c r="K38" i="4"/>
  <c r="H38" i="4"/>
  <c r="G38" i="4"/>
  <c r="D38" i="4"/>
  <c r="C38" i="4"/>
  <c r="B38" i="4"/>
  <c r="L37" i="4"/>
  <c r="K37" i="4"/>
  <c r="H37" i="4"/>
  <c r="G37" i="4"/>
  <c r="D37" i="4"/>
  <c r="C37" i="4"/>
  <c r="B37" i="4" s="1"/>
  <c r="L36" i="4"/>
  <c r="K36" i="4"/>
  <c r="J36" i="4" s="1"/>
  <c r="H36" i="4"/>
  <c r="G36" i="4"/>
  <c r="F36" i="4" s="1"/>
  <c r="D36" i="4"/>
  <c r="B36" i="4" s="1"/>
  <c r="C36" i="4"/>
  <c r="L35" i="4"/>
  <c r="K35" i="4"/>
  <c r="J35" i="4" s="1"/>
  <c r="H35" i="4"/>
  <c r="F35" i="4" s="1"/>
  <c r="G35" i="4"/>
  <c r="D35" i="4"/>
  <c r="C35" i="4"/>
  <c r="B35" i="4" s="1"/>
  <c r="L34" i="4"/>
  <c r="K34" i="4"/>
  <c r="H34" i="4"/>
  <c r="G34" i="4"/>
  <c r="F34" i="4" s="1"/>
  <c r="D34" i="4"/>
  <c r="C34" i="4"/>
  <c r="B34" i="4"/>
  <c r="L33" i="4"/>
  <c r="K33" i="4"/>
  <c r="H33" i="4"/>
  <c r="G33" i="4"/>
  <c r="D33" i="4"/>
  <c r="C33" i="4"/>
  <c r="L32" i="4"/>
  <c r="K32" i="4"/>
  <c r="J32" i="4"/>
  <c r="H32" i="4"/>
  <c r="G32" i="4"/>
  <c r="F32" i="4" s="1"/>
  <c r="D32" i="4"/>
  <c r="C32" i="4"/>
  <c r="L31" i="4"/>
  <c r="K31" i="4"/>
  <c r="J31" i="4" s="1"/>
  <c r="H31" i="4"/>
  <c r="G31" i="4"/>
  <c r="F31" i="4" s="1"/>
  <c r="D31" i="4"/>
  <c r="C31" i="4"/>
  <c r="L30" i="4"/>
  <c r="J30" i="4" s="1"/>
  <c r="K30" i="4"/>
  <c r="H30" i="4"/>
  <c r="G30" i="4"/>
  <c r="F30" i="4" s="1"/>
  <c r="D30" i="4"/>
  <c r="B30" i="4" s="1"/>
  <c r="C30" i="4"/>
  <c r="L29" i="4"/>
  <c r="K29" i="4"/>
  <c r="J29" i="4" s="1"/>
  <c r="H29" i="4"/>
  <c r="G29" i="4"/>
  <c r="D29" i="4"/>
  <c r="C29" i="4"/>
  <c r="B29" i="4" s="1"/>
  <c r="L28" i="4"/>
  <c r="K28" i="4"/>
  <c r="J28" i="4"/>
  <c r="H28" i="4"/>
  <c r="G28" i="4"/>
  <c r="D28" i="4"/>
  <c r="C28" i="4"/>
  <c r="L27" i="4"/>
  <c r="K27" i="4"/>
  <c r="H27" i="4"/>
  <c r="G27" i="4"/>
  <c r="F27" i="4"/>
  <c r="D27" i="4"/>
  <c r="C27" i="4"/>
  <c r="B27" i="4" s="1"/>
  <c r="L26" i="4"/>
  <c r="K26" i="4"/>
  <c r="H26" i="4"/>
  <c r="G26" i="4"/>
  <c r="F26" i="4" s="1"/>
  <c r="D26" i="4"/>
  <c r="C26" i="4"/>
  <c r="B26" i="4" s="1"/>
  <c r="L25" i="4"/>
  <c r="K25" i="4"/>
  <c r="J25" i="4" s="1"/>
  <c r="H25" i="4"/>
  <c r="F25" i="4" s="1"/>
  <c r="G25" i="4"/>
  <c r="D25" i="4"/>
  <c r="C25" i="4"/>
  <c r="B25" i="4" s="1"/>
  <c r="L24" i="4"/>
  <c r="J24" i="4" s="1"/>
  <c r="K24" i="4"/>
  <c r="H24" i="4"/>
  <c r="G24" i="4"/>
  <c r="F24" i="4" s="1"/>
  <c r="D24" i="4"/>
  <c r="C24" i="4"/>
  <c r="L23" i="4"/>
  <c r="K23" i="4"/>
  <c r="J23" i="4" s="1"/>
  <c r="H23" i="4"/>
  <c r="G23" i="4"/>
  <c r="F23" i="4" s="1"/>
  <c r="D23" i="4"/>
  <c r="C23" i="4"/>
  <c r="L22" i="4"/>
  <c r="J22" i="4" s="1"/>
  <c r="K22" i="4"/>
  <c r="H22" i="4"/>
  <c r="G22" i="4"/>
  <c r="D22" i="4"/>
  <c r="C22" i="4"/>
  <c r="B22" i="4"/>
  <c r="L21" i="4"/>
  <c r="K21" i="4"/>
  <c r="J21" i="4" s="1"/>
  <c r="H21" i="4"/>
  <c r="G21" i="4"/>
  <c r="D21" i="4"/>
  <c r="C21" i="4"/>
  <c r="B21" i="4" s="1"/>
  <c r="L20" i="4"/>
  <c r="K20" i="4"/>
  <c r="J20" i="4" s="1"/>
  <c r="H20" i="4"/>
  <c r="G20" i="4"/>
  <c r="D20" i="4"/>
  <c r="B20" i="4" s="1"/>
  <c r="C20" i="4"/>
  <c r="L19" i="4"/>
  <c r="K19" i="4"/>
  <c r="J19" i="4" s="1"/>
  <c r="H19" i="4"/>
  <c r="F19" i="4" s="1"/>
  <c r="G19" i="4"/>
  <c r="D19" i="4"/>
  <c r="C19" i="4"/>
  <c r="B19" i="4" s="1"/>
  <c r="L18" i="4"/>
  <c r="J18" i="4" s="1"/>
  <c r="K18" i="4"/>
  <c r="H18" i="4"/>
  <c r="G18" i="4"/>
  <c r="F18" i="4" s="1"/>
  <c r="D18" i="4"/>
  <c r="B18" i="4" s="1"/>
  <c r="C18" i="4"/>
  <c r="L17" i="4"/>
  <c r="K17" i="4"/>
  <c r="H17" i="4"/>
  <c r="F17" i="4" s="1"/>
  <c r="G17" i="4"/>
  <c r="D17" i="4"/>
  <c r="C17" i="4"/>
  <c r="L16" i="4"/>
  <c r="K16" i="4"/>
  <c r="J16" i="4"/>
  <c r="H16" i="4"/>
  <c r="G16" i="4"/>
  <c r="D16" i="4"/>
  <c r="C16" i="4"/>
  <c r="L15" i="4"/>
  <c r="K15" i="4"/>
  <c r="H15" i="4"/>
  <c r="G15" i="4"/>
  <c r="F15" i="4" s="1"/>
  <c r="D15" i="4"/>
  <c r="C15" i="4"/>
  <c r="L14" i="4"/>
  <c r="J14" i="4" s="1"/>
  <c r="K14" i="4"/>
  <c r="H14" i="4"/>
  <c r="G14" i="4"/>
  <c r="F14" i="4" s="1"/>
  <c r="D14" i="4"/>
  <c r="C14" i="4"/>
  <c r="B14" i="4" s="1"/>
  <c r="L13" i="4"/>
  <c r="K13" i="4"/>
  <c r="J13" i="4" s="1"/>
  <c r="H13" i="4"/>
  <c r="F13" i="4" s="1"/>
  <c r="G13" i="4"/>
  <c r="D13" i="4"/>
  <c r="C13" i="4"/>
  <c r="B13" i="4" s="1"/>
  <c r="L12" i="4"/>
  <c r="J12" i="4" s="1"/>
  <c r="K12" i="4"/>
  <c r="H12" i="4"/>
  <c r="G12" i="4"/>
  <c r="D12" i="4"/>
  <c r="C12" i="4"/>
  <c r="L11" i="4"/>
  <c r="K11" i="4"/>
  <c r="H11" i="4"/>
  <c r="G11" i="4"/>
  <c r="F11" i="4"/>
  <c r="D11" i="4"/>
  <c r="C11" i="4"/>
  <c r="L10" i="4"/>
  <c r="K10" i="4"/>
  <c r="H10" i="4"/>
  <c r="H9" i="4" s="1"/>
  <c r="G10" i="4"/>
  <c r="D10" i="4"/>
  <c r="C10" i="4"/>
  <c r="B10" i="4" s="1"/>
  <c r="K8" i="4"/>
  <c r="G8" i="4"/>
  <c r="C9" i="4" l="1"/>
  <c r="D9" i="4"/>
  <c r="L9" i="4"/>
  <c r="B15" i="4"/>
  <c r="B16" i="4"/>
  <c r="F20" i="4"/>
  <c r="F21" i="4"/>
  <c r="J26" i="4"/>
  <c r="B31" i="4"/>
  <c r="B32" i="4"/>
  <c r="F37" i="4"/>
  <c r="J45" i="4"/>
  <c r="F10" i="4"/>
  <c r="B11" i="4"/>
  <c r="B9" i="4" s="1"/>
  <c r="B12" i="4"/>
  <c r="J15" i="4"/>
  <c r="F16" i="4"/>
  <c r="B28" i="4"/>
  <c r="F33" i="4"/>
  <c r="J37" i="4"/>
  <c r="J38" i="4"/>
  <c r="F45" i="4"/>
  <c r="B46" i="4"/>
  <c r="L49" i="4"/>
  <c r="J11" i="4"/>
  <c r="F12" i="4"/>
  <c r="B17" i="4"/>
  <c r="J17" i="4"/>
  <c r="F22" i="4"/>
  <c r="B23" i="4"/>
  <c r="B24" i="4"/>
  <c r="J27" i="4"/>
  <c r="F28" i="4"/>
  <c r="F29" i="4"/>
  <c r="F9" i="4" s="1"/>
  <c r="B33" i="4"/>
  <c r="J33" i="4"/>
  <c r="J34" i="4"/>
  <c r="F38" i="4"/>
  <c r="B39" i="4"/>
  <c r="J46" i="4"/>
  <c r="F47" i="4"/>
  <c r="D45" i="5"/>
  <c r="D12" i="5"/>
  <c r="H12" i="5"/>
  <c r="H52" i="5" s="1"/>
  <c r="L12" i="5"/>
  <c r="L45" i="5"/>
  <c r="K49" i="5"/>
  <c r="C13" i="5"/>
  <c r="G14" i="5"/>
  <c r="G12" i="5" s="1"/>
  <c r="F12" i="5" s="1"/>
  <c r="K15" i="5"/>
  <c r="C17" i="5"/>
  <c r="G18" i="5"/>
  <c r="K19" i="5"/>
  <c r="C21" i="5"/>
  <c r="G22" i="5"/>
  <c r="K23" i="5"/>
  <c r="C25" i="5"/>
  <c r="G26" i="5"/>
  <c r="K27" i="5"/>
  <c r="C29" i="5"/>
  <c r="G30" i="5"/>
  <c r="K31" i="5"/>
  <c r="C33" i="5"/>
  <c r="G34" i="5"/>
  <c r="K35" i="5"/>
  <c r="C37" i="5"/>
  <c r="G38" i="5"/>
  <c r="K39" i="5"/>
  <c r="C41" i="5"/>
  <c r="G42" i="5"/>
  <c r="K46" i="5"/>
  <c r="K45" i="5" s="1"/>
  <c r="C48" i="5"/>
  <c r="C45" i="5" s="1"/>
  <c r="G49" i="5"/>
  <c r="G45" i="5" s="1"/>
  <c r="K50" i="5"/>
  <c r="K16" i="5"/>
  <c r="K12" i="5" s="1"/>
  <c r="J12" i="5" s="1"/>
  <c r="K20" i="5"/>
  <c r="K24" i="5"/>
  <c r="K28" i="5"/>
  <c r="G31" i="5"/>
  <c r="K32" i="5"/>
  <c r="G35" i="5"/>
  <c r="K36" i="5"/>
  <c r="J42" i="4"/>
  <c r="D49" i="4"/>
  <c r="G42" i="4"/>
  <c r="C42" i="4"/>
  <c r="C49" i="4" s="1"/>
  <c r="H42" i="4"/>
  <c r="H49" i="4" s="1"/>
  <c r="B43" i="4"/>
  <c r="B42" i="4" s="1"/>
  <c r="K9" i="4"/>
  <c r="J9" i="4" s="1"/>
  <c r="J10" i="4"/>
  <c r="G9" i="4"/>
  <c r="G52" i="5" l="1"/>
  <c r="F52" i="5" s="1"/>
  <c r="F45" i="5"/>
  <c r="B45" i="5"/>
  <c r="C52" i="5"/>
  <c r="B52" i="5" s="1"/>
  <c r="C12" i="5"/>
  <c r="B12" i="5" s="1"/>
  <c r="J45" i="5"/>
  <c r="K52" i="5"/>
  <c r="J52" i="5" s="1"/>
  <c r="D52" i="5"/>
  <c r="L52" i="5"/>
  <c r="B49" i="4"/>
  <c r="K49" i="4"/>
  <c r="J49" i="4" s="1"/>
  <c r="G49" i="4"/>
  <c r="F49" i="4" s="1"/>
  <c r="F42" i="4"/>
</calcChain>
</file>

<file path=xl/comments1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увеличения поступления налога на движимое имущество, принятое на учет после 01.01.2013, по ставке 1,1%
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учётом исключения движимого имущества из объекта налогообложения с 2019 года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увеличения поступления налога на движимое имущество, принятое на учет после 01.01.2013, по ставке 1,1%
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учётом исключения движимого имущества из объекта налогообложения с 2019 года </t>
        </r>
      </text>
    </comment>
  </commentList>
</comments>
</file>

<file path=xl/sharedStrings.xml><?xml version="1.0" encoding="utf-8"?>
<sst xmlns="http://schemas.openxmlformats.org/spreadsheetml/2006/main" count="225" uniqueCount="87">
  <si>
    <t>Прогноз 2020</t>
  </si>
  <si>
    <t>Чистоозёрный район</t>
  </si>
  <si>
    <t>р.п. Кольцово</t>
  </si>
  <si>
    <t>Коченёвский район</t>
  </si>
  <si>
    <t>Купинский район</t>
  </si>
  <si>
    <t>Искитимский район</t>
  </si>
  <si>
    <t>г. Обь</t>
  </si>
  <si>
    <t>Северный район</t>
  </si>
  <si>
    <t>Карасукский район</t>
  </si>
  <si>
    <t>Болотнинский район</t>
  </si>
  <si>
    <t>Каргатский район</t>
  </si>
  <si>
    <t>Колыванский район</t>
  </si>
  <si>
    <t>Баганский район</t>
  </si>
  <si>
    <t>Татарский район</t>
  </si>
  <si>
    <t>г. Бердск</t>
  </si>
  <si>
    <t>Чулымский район</t>
  </si>
  <si>
    <t>г. Искитим</t>
  </si>
  <si>
    <t>Новосибирский район</t>
  </si>
  <si>
    <t>Барабинский район</t>
  </si>
  <si>
    <t>Доволенский район</t>
  </si>
  <si>
    <t>Усть-Таркский район</t>
  </si>
  <si>
    <t>Куйбышевский район</t>
  </si>
  <si>
    <t>Кыштовский район</t>
  </si>
  <si>
    <t>Ордынский район</t>
  </si>
  <si>
    <t>г. Новосибирск</t>
  </si>
  <si>
    <t>Тогучинский район</t>
  </si>
  <si>
    <t>Краснозёрский район</t>
  </si>
  <si>
    <t>Здвинский район</t>
  </si>
  <si>
    <t>Кочковский район</t>
  </si>
  <si>
    <t>Убинский район</t>
  </si>
  <si>
    <t>Сузунский район</t>
  </si>
  <si>
    <t>Чановский район</t>
  </si>
  <si>
    <t>Венгеровский район</t>
  </si>
  <si>
    <t>Черепановский район</t>
  </si>
  <si>
    <t>Мошковский район</t>
  </si>
  <si>
    <t>Маслянинский район</t>
  </si>
  <si>
    <t>тыс. рублей</t>
  </si>
  <si>
    <t>Наименование МО</t>
  </si>
  <si>
    <t>Таблица для расчета нормативов отчислений от  транспорного налога ВСЕГО, тыс. рублей (расчет по физическим лицам произведен в разрезе каждого муниципального района и городского округа с использованием коэффициента собираемости и темпа роста начислений, расчет по организациям произведен на основании распределения прогнозных значений по удельным весам муниципальных образований в сумме поступлений 2018 года)</t>
  </si>
  <si>
    <t>тыс.рублей</t>
  </si>
  <si>
    <t>Муниципальные районы</t>
  </si>
  <si>
    <t>Прогноз 2021</t>
  </si>
  <si>
    <t>Прогноз 2022</t>
  </si>
  <si>
    <t>Всего</t>
  </si>
  <si>
    <t>Областной</t>
  </si>
  <si>
    <t>Местный</t>
  </si>
  <si>
    <t>Городские округа</t>
  </si>
  <si>
    <t>Общие итоги</t>
  </si>
  <si>
    <t>Таблица для расчета нормативов отчислений от  транспортного налога с организаций, тыс. рублей</t>
  </si>
  <si>
    <t>Доля МО в общих поступлениях от ТН орг.</t>
  </si>
  <si>
    <t xml:space="preserve"> к финансово-экономическому обоснованию к проекту закона Новосибирской области «О внесении изменений в отдельные законы Новосибирской области»</t>
  </si>
  <si>
    <t>Приложение № 1</t>
  </si>
  <si>
    <t>Показатель</t>
  </si>
  <si>
    <t>Количество транспортных средств, по которым предъявлен налог к уплате, в том числе (5-ТН 2015)</t>
  </si>
  <si>
    <t>Сумма налога, подлежащая уплате в бюджет, в том числе (5-ТН 2015)</t>
  </si>
  <si>
    <t>Фактические поступления в 2016 году</t>
  </si>
  <si>
    <t>Количество транспортных средств, по которым предъявлен налог к уплате, в том числе (5-ТН 2016)</t>
  </si>
  <si>
    <t>Сумма налога, подлежащая уплате в бюджет, в том числе (5-ТН 2016)</t>
  </si>
  <si>
    <t>Фактические поступления в 2017 году</t>
  </si>
  <si>
    <t>Количество транспортных средств, по которым предъявлен налог к уплате, в том числе (5-ТН 2017)</t>
  </si>
  <si>
    <t>Сумма налога, подлежащая уплате в бюджет, в том числе (5-ТН 2017)</t>
  </si>
  <si>
    <t>Фактические поступления в 2018 году</t>
  </si>
  <si>
    <t>Собираемость в 2016 году</t>
  </si>
  <si>
    <t>Собираемость в 2017 году</t>
  </si>
  <si>
    <t>Собираемость в 2018 году</t>
  </si>
  <si>
    <t>Средний коэффициент собираемости 2016-2018</t>
  </si>
  <si>
    <t>Темп роста начислений 2016/2015</t>
  </si>
  <si>
    <t>Темп роста начислений 2017/2016</t>
  </si>
  <si>
    <t>Средний коэффициент роста начислений 2015-2017</t>
  </si>
  <si>
    <t xml:space="preserve">Ожидаемое 2019 года </t>
  </si>
  <si>
    <t>Темп роста количества ТС 2016/2015</t>
  </si>
  <si>
    <t>Темп роста количества ТС 2017/2016</t>
  </si>
  <si>
    <t>Средний темп роста количества ТС 2015-2017</t>
  </si>
  <si>
    <t>Льгота, установленная в соответствии со ст.361.1 НК РФ ("Платон") по данным 5-ТН за 2017 год</t>
  </si>
  <si>
    <t>Прогноз 2020 года в консолидированный бюджет</t>
  </si>
  <si>
    <t>Прогноз 2020 года в местный бюджет</t>
  </si>
  <si>
    <t>Прогноз 2020 года в областной бюджет</t>
  </si>
  <si>
    <t xml:space="preserve">Прогноз 2021 года </t>
  </si>
  <si>
    <t>Прогноз 2021 года в местный бюджет</t>
  </si>
  <si>
    <t>Прогноз 2021 года в областной бюджет</t>
  </si>
  <si>
    <t xml:space="preserve">Прогноз 2022 года </t>
  </si>
  <si>
    <t>Прогноз 2022 года в местный бюджет</t>
  </si>
  <si>
    <t>Прогноз 2022 года в областной бюджет</t>
  </si>
  <si>
    <t>ИТОГО:</t>
  </si>
  <si>
    <t>Прогноз поступлений транспортного налога с физических лиц</t>
  </si>
  <si>
    <t>Приложение № 3</t>
  </si>
  <si>
    <t>Приложение № 2 (продолжение)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</si>
</sst>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\ _₽_-;\-* #,##0.0\ _₽_-;_-* &quot;-&quot;??\ _₽_-;_-@_-"/>
    <numFmt numFmtId="166" formatCode="0.0%"/>
    <numFmt numFmtId="167" formatCode="#,##0.0"/>
    <numFmt numFmtId="168" formatCode="#,##0.0;[Red]\-#,##0.0"/>
    <numFmt numFmtId="170" formatCode="_-* #,##0.00_р_._-;\-* #,##0.00_р_._-;_-* &quot;-&quot;??_р_._-;_-@_-"/>
    <numFmt numFmtId="172" formatCode="_-* #,##0.0\ _₽_-;\-* #,##0.0\ _₽_-;_-* &quot;-&quot;?\ _₽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0" fontId="11" fillId="0" borderId="3" applyNumberFormat="0">
      <alignment horizontal="right" vertical="top"/>
    </xf>
    <xf numFmtId="0" fontId="2" fillId="2" borderId="1">
      <alignment horizontal="left" vertical="top" wrapText="1"/>
    </xf>
    <xf numFmtId="9" fontId="2" fillId="0" borderId="0" applyFont="0" applyFill="0" applyBorder="0" applyAlignment="0" applyProtection="0"/>
    <xf numFmtId="0" fontId="17" fillId="0" borderId="0"/>
    <xf numFmtId="170" fontId="2" fillId="0" borderId="0" applyFont="0" applyFill="0" applyBorder="0" applyAlignment="0" applyProtection="0"/>
    <xf numFmtId="0" fontId="1" fillId="2" borderId="1">
      <alignment horizontal="left" vertical="top" wrapText="1"/>
    </xf>
    <xf numFmtId="0" fontId="1" fillId="0" borderId="1" applyNumberFormat="0">
      <alignment horizontal="right" vertical="top"/>
    </xf>
  </cellStyleXfs>
  <cellXfs count="84">
    <xf numFmtId="0" fontId="0" fillId="0" borderId="0" xfId="0"/>
    <xf numFmtId="0" fontId="5" fillId="0" borderId="0" xfId="2" applyFont="1" applyFill="1"/>
    <xf numFmtId="0" fontId="7" fillId="0" borderId="0" xfId="2" applyFont="1" applyFill="1" applyAlignment="1">
      <alignment horizontal="right" vertical="center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horizontal="center"/>
    </xf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/>
    </xf>
    <xf numFmtId="0" fontId="9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center" vertical="center"/>
    </xf>
    <xf numFmtId="167" fontId="8" fillId="0" borderId="1" xfId="2" applyNumberFormat="1" applyFont="1" applyFill="1" applyBorder="1" applyAlignment="1">
      <alignment horizontal="center" vertical="center"/>
    </xf>
    <xf numFmtId="167" fontId="8" fillId="0" borderId="0" xfId="2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top" wrapText="1"/>
    </xf>
    <xf numFmtId="167" fontId="9" fillId="0" borderId="1" xfId="2" applyNumberFormat="1" applyFont="1" applyFill="1" applyBorder="1" applyAlignment="1">
      <alignment horizontal="center" vertical="center"/>
    </xf>
    <xf numFmtId="167" fontId="9" fillId="0" borderId="0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left"/>
    </xf>
    <xf numFmtId="0" fontId="8" fillId="0" borderId="0" xfId="2" applyFont="1" applyFill="1" applyBorder="1" applyAlignment="1">
      <alignment horizontal="center" vertical="center"/>
    </xf>
    <xf numFmtId="166" fontId="8" fillId="0" borderId="0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left" vertical="center" wrapText="1"/>
    </xf>
    <xf numFmtId="0" fontId="5" fillId="0" borderId="0" xfId="2" applyFont="1" applyFill="1" applyBorder="1"/>
    <xf numFmtId="0" fontId="2" fillId="0" borderId="0" xfId="2" applyFill="1"/>
    <xf numFmtId="0" fontId="5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left" wrapText="1"/>
    </xf>
    <xf numFmtId="0" fontId="9" fillId="0" borderId="0" xfId="2" applyFont="1" applyFill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 vertical="center" wrapText="1"/>
    </xf>
    <xf numFmtId="10" fontId="9" fillId="0" borderId="1" xfId="6" applyNumberFormat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top" wrapText="1"/>
    </xf>
    <xf numFmtId="167" fontId="9" fillId="0" borderId="1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/>
    </xf>
    <xf numFmtId="167" fontId="9" fillId="0" borderId="0" xfId="2" applyNumberFormat="1" applyFont="1" applyFill="1" applyAlignment="1">
      <alignment horizontal="center" vertical="center" wrapText="1"/>
    </xf>
    <xf numFmtId="0" fontId="9" fillId="0" borderId="4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 vertical="center"/>
    </xf>
    <xf numFmtId="166" fontId="8" fillId="0" borderId="5" xfId="2" applyNumberFormat="1" applyFont="1" applyFill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 wrapText="1"/>
    </xf>
    <xf numFmtId="167" fontId="8" fillId="0" borderId="7" xfId="2" applyNumberFormat="1" applyFont="1" applyFill="1" applyBorder="1" applyAlignment="1">
      <alignment horizontal="center" vertical="center"/>
    </xf>
    <xf numFmtId="167" fontId="8" fillId="0" borderId="8" xfId="2" applyNumberFormat="1" applyFont="1" applyFill="1" applyBorder="1" applyAlignment="1">
      <alignment horizontal="center" vertical="center"/>
    </xf>
    <xf numFmtId="167" fontId="8" fillId="0" borderId="9" xfId="2" applyNumberFormat="1" applyFont="1" applyFill="1" applyBorder="1" applyAlignment="1">
      <alignment horizontal="center" vertical="center"/>
    </xf>
    <xf numFmtId="167" fontId="8" fillId="0" borderId="10" xfId="2" applyNumberFormat="1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right" vertical="center"/>
    </xf>
    <xf numFmtId="0" fontId="9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center"/>
    </xf>
    <xf numFmtId="0" fontId="18" fillId="0" borderId="0" xfId="2" applyFont="1" applyFill="1" applyAlignment="1">
      <alignment horizontal="center" vertical="center"/>
    </xf>
    <xf numFmtId="0" fontId="18" fillId="0" borderId="0" xfId="2" applyFont="1" applyFill="1" applyAlignment="1">
      <alignment vertical="center" wrapText="1"/>
    </xf>
    <xf numFmtId="0" fontId="18" fillId="0" borderId="0" xfId="2" applyFont="1" applyFill="1"/>
    <xf numFmtId="0" fontId="19" fillId="0" borderId="0" xfId="2" applyFont="1" applyFill="1"/>
    <xf numFmtId="0" fontId="20" fillId="0" borderId="0" xfId="2" applyFont="1" applyFill="1" applyAlignment="1">
      <alignment horizontal="left" vertical="center"/>
    </xf>
    <xf numFmtId="0" fontId="22" fillId="0" borderId="0" xfId="2" applyFont="1" applyFill="1" applyAlignment="1">
      <alignment vertical="center"/>
    </xf>
    <xf numFmtId="0" fontId="20" fillId="0" borderId="0" xfId="2" applyFont="1" applyFill="1" applyAlignment="1"/>
    <xf numFmtId="0" fontId="21" fillId="0" borderId="0" xfId="2" applyFont="1" applyFill="1"/>
    <xf numFmtId="0" fontId="5" fillId="0" borderId="1" xfId="2" applyFont="1" applyFill="1" applyBorder="1" applyAlignment="1">
      <alignment horizontal="center" vertical="center"/>
    </xf>
    <xf numFmtId="0" fontId="7" fillId="0" borderId="1" xfId="9" applyFont="1" applyFill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5" fillId="0" borderId="1" xfId="9" applyFont="1" applyFill="1" applyAlignment="1">
      <alignment horizontal="left" vertical="center" wrapText="1"/>
    </xf>
    <xf numFmtId="168" fontId="5" fillId="0" borderId="1" xfId="10" applyNumberFormat="1" applyFont="1" applyFill="1" applyAlignment="1">
      <alignment horizontal="center" vertical="center"/>
    </xf>
    <xf numFmtId="166" fontId="5" fillId="0" borderId="1" xfId="6" applyNumberFormat="1" applyFont="1" applyFill="1" applyBorder="1"/>
    <xf numFmtId="165" fontId="5" fillId="0" borderId="1" xfId="1" applyNumberFormat="1" applyFont="1" applyFill="1" applyBorder="1"/>
    <xf numFmtId="172" fontId="5" fillId="0" borderId="1" xfId="2" applyNumberFormat="1" applyFont="1" applyFill="1" applyBorder="1"/>
    <xf numFmtId="165" fontId="7" fillId="0" borderId="1" xfId="2" applyNumberFormat="1" applyFont="1" applyFill="1" applyBorder="1"/>
    <xf numFmtId="0" fontId="7" fillId="0" borderId="1" xfId="2" applyFont="1" applyFill="1" applyBorder="1"/>
    <xf numFmtId="172" fontId="7" fillId="0" borderId="1" xfId="2" applyNumberFormat="1" applyFont="1" applyFill="1" applyBorder="1"/>
    <xf numFmtId="0" fontId="4" fillId="0" borderId="0" xfId="2" applyFont="1" applyFill="1"/>
    <xf numFmtId="0" fontId="5" fillId="0" borderId="0" xfId="2" applyFont="1" applyFill="1" applyAlignment="1">
      <alignment horizontal="right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15" fillId="0" borderId="0" xfId="2" applyFont="1" applyFill="1" applyAlignment="1">
      <alignment horizontal="center"/>
    </xf>
    <xf numFmtId="4" fontId="9" fillId="0" borderId="1" xfId="2" applyNumberFormat="1" applyFont="1" applyFill="1" applyBorder="1" applyAlignment="1">
      <alignment horizontal="center" vertical="center"/>
    </xf>
    <xf numFmtId="0" fontId="20" fillId="0" borderId="0" xfId="2" applyFont="1" applyFill="1" applyAlignment="1">
      <alignment horizontal="center"/>
    </xf>
    <xf numFmtId="0" fontId="8" fillId="0" borderId="1" xfId="2" applyFont="1" applyFill="1" applyBorder="1" applyAlignment="1">
      <alignment horizontal="right" vertical="center"/>
    </xf>
    <xf numFmtId="0" fontId="23" fillId="0" borderId="0" xfId="2" applyFont="1" applyFill="1" applyAlignment="1">
      <alignment horizontal="center" vertical="center"/>
    </xf>
  </cellXfs>
  <cellStyles count="11">
    <cellStyle name="Данные (редактируемые)" xfId="4"/>
    <cellStyle name="Данные (только для чтения)" xfId="10"/>
    <cellStyle name="Значение фильтра" xfId="5"/>
    <cellStyle name="Обычный" xfId="0" builtinId="0"/>
    <cellStyle name="Обычный 2" xfId="2"/>
    <cellStyle name="Обычный 2 2" xfId="7"/>
    <cellStyle name="Обычный 6" xfId="3"/>
    <cellStyle name="Процентный 2" xfId="6"/>
    <cellStyle name="Финансовый 2" xfId="1"/>
    <cellStyle name="Финансовый 3" xfId="8"/>
    <cellStyle name="Элементы осей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shirskaya_ev/&#1055;&#1080;&#1089;&#1100;&#1084;&#1072;/2019/&#1058;&#1088;&#1072;&#1085;&#1089;&#1087;&#1086;&#1088;&#1090;&#1085;&#1099;&#1081;%20&#1085;&#1072;&#1083;&#1086;&#1075;/&#1042;%20&#1047;&#1072;&#1082;&#1089;&#1086;&#1073;&#1088;&#1072;&#1085;&#1080;&#1077;/&#1058;&#1088;&#1072;&#1085;&#1089;&#1087;&#1086;&#1088;&#1090;&#1085;&#1099;&#1081;%20&#1085;&#1072;&#1083;&#1086;&#1075;%20(2020-202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ФНС-Патент"/>
      <sheetName val="5-МН"/>
      <sheetName val="5-МН (2017)"/>
      <sheetName val="5-(ТН) (2)"/>
      <sheetName val="ФЛ (скрытый)"/>
      <sheetName val="ФЛ (полный)"/>
      <sheetName val="ЮЛ"/>
      <sheetName val="ВСЕГО"/>
      <sheetName val="СРАВНЕНИЕ"/>
      <sheetName val="+УСН (2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X8">
            <v>2718.1829399449807</v>
          </cell>
          <cell r="Y8">
            <v>3322.2235932660874</v>
          </cell>
        </row>
        <row r="9">
          <cell r="X9">
            <v>7945.8627252554761</v>
          </cell>
          <cell r="Y9">
            <v>9711.6099975344714</v>
          </cell>
        </row>
        <row r="10">
          <cell r="X10">
            <v>3197.0446648319094</v>
          </cell>
          <cell r="Y10">
            <v>3907.4990347945563</v>
          </cell>
        </row>
        <row r="11">
          <cell r="X11">
            <v>3405.3390071944937</v>
          </cell>
          <cell r="Y11">
            <v>4162.0810087932705</v>
          </cell>
        </row>
        <row r="12">
          <cell r="X12">
            <v>2150.1315468295415</v>
          </cell>
          <cell r="Y12">
            <v>2627.9385572361066</v>
          </cell>
        </row>
        <row r="13">
          <cell r="X13">
            <v>2570.6936374576362</v>
          </cell>
          <cell r="Y13">
            <v>3141.9588902259998</v>
          </cell>
        </row>
        <row r="14">
          <cell r="X14">
            <v>13724.467160801192</v>
          </cell>
          <cell r="Y14">
            <v>16774.348752090347</v>
          </cell>
        </row>
        <row r="15">
          <cell r="X15">
            <v>9262.3589206328506</v>
          </cell>
          <cell r="Y15">
            <v>11320.660902995707</v>
          </cell>
        </row>
        <row r="16">
          <cell r="X16">
            <v>4045.4102168017653</v>
          </cell>
          <cell r="Y16">
            <v>4944.3902649799356</v>
          </cell>
        </row>
        <row r="17">
          <cell r="X17">
            <v>8018.0858121457049</v>
          </cell>
          <cell r="Y17">
            <v>9799.8826592891946</v>
          </cell>
        </row>
        <row r="18">
          <cell r="X18">
            <v>8229.1662210220729</v>
          </cell>
          <cell r="Y18">
            <v>10057.869825693646</v>
          </cell>
        </row>
        <row r="19">
          <cell r="X19">
            <v>3317.4602270680339</v>
          </cell>
          <cell r="Y19">
            <v>4054.6736108609302</v>
          </cell>
        </row>
        <row r="20">
          <cell r="X20">
            <v>6843.6143166990332</v>
          </cell>
          <cell r="Y20">
            <v>8364.4174981877077</v>
          </cell>
        </row>
        <row r="21">
          <cell r="X21">
            <v>13124.857277693127</v>
          </cell>
          <cell r="Y21">
            <v>16041.492228291601</v>
          </cell>
        </row>
        <row r="22">
          <cell r="X22">
            <v>5192.1284360580094</v>
          </cell>
          <cell r="Y22">
            <v>6345.9347551820119</v>
          </cell>
        </row>
        <row r="23">
          <cell r="X23">
            <v>1903.1265481156875</v>
          </cell>
          <cell r="Y23">
            <v>2326.0435588080627</v>
          </cell>
        </row>
        <row r="24">
          <cell r="X24">
            <v>6103.3618802455339</v>
          </cell>
          <cell r="Y24">
            <v>7459.6645203000971</v>
          </cell>
        </row>
        <row r="25">
          <cell r="X25">
            <v>9244.0953831670195</v>
          </cell>
          <cell r="Y25">
            <v>11298.338801648581</v>
          </cell>
        </row>
        <row r="26">
          <cell r="X26">
            <v>74250.871153368062</v>
          </cell>
          <cell r="Y26">
            <v>90751.064743005423</v>
          </cell>
        </row>
        <row r="27">
          <cell r="X27">
            <v>10864.581039550239</v>
          </cell>
          <cell r="Y27">
            <v>13278.932381672515</v>
          </cell>
        </row>
        <row r="28">
          <cell r="X28">
            <v>2234.9113792193589</v>
          </cell>
          <cell r="Y28">
            <v>2731.5583523792166</v>
          </cell>
        </row>
        <row r="29">
          <cell r="X29">
            <v>6646.982387647442</v>
          </cell>
          <cell r="Y29">
            <v>8124.08958490243</v>
          </cell>
        </row>
        <row r="30">
          <cell r="X30">
            <v>7820.3621112579467</v>
          </cell>
          <cell r="Y30">
            <v>9558.2203582041584</v>
          </cell>
        </row>
        <row r="31">
          <cell r="X31">
            <v>16560.103510899797</v>
          </cell>
          <cell r="Y31">
            <v>20240.126513321975</v>
          </cell>
        </row>
        <row r="32">
          <cell r="X32">
            <v>2411.9528504511054</v>
          </cell>
          <cell r="Y32">
            <v>2947.9423727735734</v>
          </cell>
        </row>
        <row r="33">
          <cell r="X33">
            <v>1808.1461706353225</v>
          </cell>
          <cell r="Y33">
            <v>2209.9564307765054</v>
          </cell>
        </row>
        <row r="34">
          <cell r="X34">
            <v>3984.2954266475449</v>
          </cell>
          <cell r="Y34">
            <v>4869.6944103469996</v>
          </cell>
        </row>
        <row r="35">
          <cell r="X35">
            <v>8375.6909378765558</v>
          </cell>
          <cell r="Y35">
            <v>10236.955590738013</v>
          </cell>
        </row>
        <row r="36">
          <cell r="X36">
            <v>2968.1559055704829</v>
          </cell>
          <cell r="Y36">
            <v>3627.746106808368</v>
          </cell>
        </row>
        <row r="37">
          <cell r="X37">
            <v>4588.8898281642096</v>
          </cell>
          <cell r="Y37">
            <v>5608.6431233118119</v>
          </cell>
        </row>
        <row r="38">
          <cell r="Y38">
            <v>71096.179432203237</v>
          </cell>
        </row>
        <row r="39">
          <cell r="Y39">
            <v>27441.304696585314</v>
          </cell>
        </row>
        <row r="40">
          <cell r="Y40">
            <v>15779.191422606062</v>
          </cell>
        </row>
        <row r="41">
          <cell r="Y41">
            <v>16686.382392224081</v>
          </cell>
        </row>
        <row r="42">
          <cell r="Y42">
            <v>1102403.4614734692</v>
          </cell>
        </row>
      </sheetData>
      <sheetData sheetId="5">
        <row r="6">
          <cell r="AA6">
            <v>2794.4214371934295</v>
          </cell>
          <cell r="AB6">
            <v>3415.4039787919696</v>
          </cell>
          <cell r="AD6">
            <v>2872.7982410206182</v>
          </cell>
          <cell r="AE6">
            <v>3511.197850136311</v>
          </cell>
        </row>
        <row r="7">
          <cell r="AA7">
            <v>8156.0063731733762</v>
          </cell>
          <cell r="AB7">
            <v>9968.4522338785719</v>
          </cell>
          <cell r="AD7">
            <v>8371.7076747139454</v>
          </cell>
          <cell r="AE7">
            <v>10232.087157983711</v>
          </cell>
        </row>
        <row r="8">
          <cell r="AA8">
            <v>2670.257334262305</v>
          </cell>
          <cell r="AB8">
            <v>3263.647852987262</v>
          </cell>
          <cell r="AD8">
            <v>2230.2704462080196</v>
          </cell>
          <cell r="AE8">
            <v>2725.8861009209131</v>
          </cell>
        </row>
        <row r="9">
          <cell r="AA9">
            <v>3460.426677740747</v>
          </cell>
          <cell r="AB9">
            <v>4229.4103839053578</v>
          </cell>
          <cell r="AD9">
            <v>3516.4054934680821</v>
          </cell>
          <cell r="AE9">
            <v>4297.82893646099</v>
          </cell>
        </row>
        <row r="10">
          <cell r="AA10">
            <v>1951.9032340888102</v>
          </cell>
          <cell r="AB10">
            <v>2385.6595083307684</v>
          </cell>
          <cell r="AD10">
            <v>1771.9502980476943</v>
          </cell>
          <cell r="AE10">
            <v>2165.7170309471821</v>
          </cell>
        </row>
        <row r="11">
          <cell r="AA11">
            <v>2608.4586372863869</v>
          </cell>
          <cell r="AB11">
            <v>3188.1161122389171</v>
          </cell>
          <cell r="AD11">
            <v>2646.7784271497353</v>
          </cell>
          <cell r="AE11">
            <v>3234.9514109607881</v>
          </cell>
        </row>
        <row r="12">
          <cell r="AA12">
            <v>13848.271958320711</v>
          </cell>
          <cell r="AB12">
            <v>16925.665726836425</v>
          </cell>
          <cell r="AD12">
            <v>13973.19356625693</v>
          </cell>
          <cell r="AE12">
            <v>17078.347692091804</v>
          </cell>
        </row>
        <row r="13">
          <cell r="AA13">
            <v>9232.8558442297744</v>
          </cell>
          <cell r="AB13">
            <v>11284.601587391948</v>
          </cell>
          <cell r="AD13">
            <v>9203.4467429711203</v>
          </cell>
          <cell r="AE13">
            <v>11248.657130298037</v>
          </cell>
        </row>
        <row r="14">
          <cell r="AA14">
            <v>4162.5188762856342</v>
          </cell>
          <cell r="AB14">
            <v>5087.5230710157757</v>
          </cell>
          <cell r="AD14">
            <v>4283.017658746192</v>
          </cell>
          <cell r="AE14">
            <v>5234.7993606897908</v>
          </cell>
        </row>
        <row r="15">
          <cell r="AA15">
            <v>8310.1708171849314</v>
          </cell>
          <cell r="AB15">
            <v>10156.875443226027</v>
          </cell>
          <cell r="AD15">
            <v>8612.8959740219252</v>
          </cell>
          <cell r="AE15">
            <v>10526.872857137909</v>
          </cell>
        </row>
        <row r="16">
          <cell r="AA16">
            <v>7485.3654998468219</v>
          </cell>
          <cell r="AB16">
            <v>9148.7800553683392</v>
          </cell>
          <cell r="AD16">
            <v>6808.7938876677572</v>
          </cell>
          <cell r="AE16">
            <v>8321.859196038371</v>
          </cell>
        </row>
        <row r="17">
          <cell r="AA17">
            <v>3343.6841026737397</v>
          </cell>
          <cell r="AB17">
            <v>4086.7250143790152</v>
          </cell>
          <cell r="AD17">
            <v>3370.1152728978323</v>
          </cell>
          <cell r="AE17">
            <v>4119.0297779862394</v>
          </cell>
        </row>
        <row r="18">
          <cell r="AA18">
            <v>6944.4694307413856</v>
          </cell>
          <cell r="AB18">
            <v>8487.6848597950284</v>
          </cell>
          <cell r="AD18">
            <v>7046.8108579448517</v>
          </cell>
          <cell r="AE18">
            <v>8612.7688263770415</v>
          </cell>
        </row>
        <row r="19">
          <cell r="AA19">
            <v>13278.777649854572</v>
          </cell>
          <cell r="AB19">
            <v>16229.617127600033</v>
          </cell>
          <cell r="AD19">
            <v>13434.503106861135</v>
          </cell>
          <cell r="AE19">
            <v>16419.948241719165</v>
          </cell>
        </row>
        <row r="20">
          <cell r="AA20">
            <v>5221.5451058432154</v>
          </cell>
          <cell r="AB20">
            <v>6381.888462697264</v>
          </cell>
          <cell r="AD20">
            <v>5251.1284395451394</v>
          </cell>
          <cell r="AE20">
            <v>6418.04587055517</v>
          </cell>
        </row>
        <row r="21">
          <cell r="AA21">
            <v>1919.8485258675391</v>
          </cell>
          <cell r="AB21">
            <v>2346.4815316158815</v>
          </cell>
          <cell r="AD21">
            <v>1936.717432650574</v>
          </cell>
          <cell r="AE21">
            <v>2367.0990843507016</v>
          </cell>
        </row>
        <row r="22">
          <cell r="AA22">
            <v>6407.1530570288451</v>
          </cell>
          <cell r="AB22">
            <v>7830.9648474797004</v>
          </cell>
          <cell r="AD22">
            <v>6726.0652574221276</v>
          </cell>
          <cell r="AE22">
            <v>8220.7464257381562</v>
          </cell>
        </row>
        <row r="23">
          <cell r="AA23">
            <v>9644.0384326024068</v>
          </cell>
          <cell r="AB23">
            <v>11787.158084291832</v>
          </cell>
          <cell r="AD23">
            <v>10061.284899642393</v>
          </cell>
          <cell r="AE23">
            <v>12297.125988451813</v>
          </cell>
        </row>
        <row r="24">
          <cell r="AA24">
            <v>81102.545311701382</v>
          </cell>
          <cell r="AB24">
            <v>99125.333158746129</v>
          </cell>
          <cell r="AD24">
            <v>88586.473853623058</v>
          </cell>
          <cell r="AE24">
            <v>108272.35693220598</v>
          </cell>
        </row>
        <row r="25">
          <cell r="AA25">
            <v>11044.644968484787</v>
          </cell>
          <cell r="AB25">
            <v>13499.010517036962</v>
          </cell>
          <cell r="AD25">
            <v>11227.69318354922</v>
          </cell>
          <cell r="AE25">
            <v>13722.736113226823</v>
          </cell>
        </row>
        <row r="26">
          <cell r="AA26">
            <v>2317.467398897571</v>
          </cell>
          <cell r="AB26">
            <v>2832.4601542081423</v>
          </cell>
          <cell r="AD26">
            <v>2403.0729785934554</v>
          </cell>
          <cell r="AE26">
            <v>2937.0891960586682</v>
          </cell>
        </row>
        <row r="27">
          <cell r="AA27">
            <v>6883.0224487693213</v>
          </cell>
          <cell r="AB27">
            <v>8412.5829929402826</v>
          </cell>
          <cell r="AD27">
            <v>7127.4444954607661</v>
          </cell>
          <cell r="AE27">
            <v>8711.3210500076038</v>
          </cell>
        </row>
        <row r="28">
          <cell r="AA28">
            <v>7997.7348182676878</v>
          </cell>
          <cell r="AB28">
            <v>9775.0092223271749</v>
          </cell>
          <cell r="AD28">
            <v>8179.1304946418113</v>
          </cell>
          <cell r="AE28">
            <v>9996.7150490066597</v>
          </cell>
        </row>
        <row r="29">
          <cell r="AA29">
            <v>21298.702867970846</v>
          </cell>
          <cell r="AB29">
            <v>26031.747949742148</v>
          </cell>
          <cell r="AD29">
            <v>27393.23118116556</v>
          </cell>
          <cell r="AE29">
            <v>33480.615888091241</v>
          </cell>
        </row>
        <row r="30">
          <cell r="AA30">
            <v>2531.0114500141881</v>
          </cell>
          <cell r="AB30">
            <v>3093.4584389062302</v>
          </cell>
          <cell r="AD30">
            <v>2655.9470094553517</v>
          </cell>
          <cell r="AE30">
            <v>3246.1574560009853</v>
          </cell>
        </row>
        <row r="31">
          <cell r="AA31">
            <v>1850.4322721070068</v>
          </cell>
          <cell r="AB31">
            <v>2261.639443686342</v>
          </cell>
          <cell r="AD31">
            <v>1893.7072949428557</v>
          </cell>
          <cell r="AE31">
            <v>2314.5311382634904</v>
          </cell>
        </row>
        <row r="32">
          <cell r="AA32">
            <v>4050.0939845935382</v>
          </cell>
          <cell r="AB32">
            <v>4950.1148700587692</v>
          </cell>
          <cell r="AD32">
            <v>4116.9791713569675</v>
          </cell>
          <cell r="AE32">
            <v>5031.8634316585158</v>
          </cell>
        </row>
        <row r="33">
          <cell r="AA33">
            <v>8588.0847446427233</v>
          </cell>
          <cell r="AB33">
            <v>10496.548021229995</v>
          </cell>
          <cell r="AD33">
            <v>8805.86451054793</v>
          </cell>
          <cell r="AE33">
            <v>10762.723290669694</v>
          </cell>
        </row>
        <row r="34">
          <cell r="AA34">
            <v>3082.6438251398304</v>
          </cell>
          <cell r="AB34">
            <v>3767.6757862820155</v>
          </cell>
          <cell r="AD34">
            <v>3201.5477808421583</v>
          </cell>
          <cell r="AE34">
            <v>3913.0028432515269</v>
          </cell>
        </row>
        <row r="35">
          <cell r="AA35">
            <v>4671.3775557337303</v>
          </cell>
          <cell r="AB35">
            <v>5709.4614570078929</v>
          </cell>
          <cell r="AD35">
            <v>4755.3480439391287</v>
          </cell>
          <cell r="AE35">
            <v>5812.0920537033799</v>
          </cell>
        </row>
        <row r="36">
          <cell r="X36">
            <v>17774.044858050809</v>
          </cell>
          <cell r="AA36">
            <v>18440.814026140069</v>
          </cell>
          <cell r="AB36">
            <v>73763.256104560278</v>
          </cell>
          <cell r="AD36">
            <v>19132.596134562551</v>
          </cell>
          <cell r="AE36">
            <v>76530.384538250204</v>
          </cell>
        </row>
        <row r="37">
          <cell r="X37">
            <v>6860.3261741463284</v>
          </cell>
          <cell r="AA37">
            <v>6925.5901758306782</v>
          </cell>
          <cell r="AB37">
            <v>27702.360703322713</v>
          </cell>
          <cell r="AD37">
            <v>6991.4750503143268</v>
          </cell>
          <cell r="AE37">
            <v>27965.900201257307</v>
          </cell>
        </row>
        <row r="38">
          <cell r="X38">
            <v>3944.7978556515154</v>
          </cell>
          <cell r="AA38">
            <v>4217.9819807919976</v>
          </cell>
          <cell r="AB38">
            <v>16871.92792316799</v>
          </cell>
          <cell r="AD38">
            <v>4510.0845826097702</v>
          </cell>
          <cell r="AE38">
            <v>18040.338330439081</v>
          </cell>
        </row>
        <row r="39">
          <cell r="X39">
            <v>4171.5955980560202</v>
          </cell>
          <cell r="AA39">
            <v>4348.1916050546197</v>
          </cell>
          <cell r="AB39">
            <v>17392.766420218479</v>
          </cell>
          <cell r="AD39">
            <v>4532.2634444906635</v>
          </cell>
          <cell r="AE39">
            <v>18129.053777962654</v>
          </cell>
        </row>
        <row r="40">
          <cell r="X40">
            <v>275600.86536836729</v>
          </cell>
          <cell r="AA40">
            <v>281153.43995694403</v>
          </cell>
          <cell r="AB40">
            <v>1124613.7598277761</v>
          </cell>
          <cell r="AD40">
            <v>286817.88315130508</v>
          </cell>
          <cell r="AE40">
            <v>1147271.5326052203</v>
          </cell>
        </row>
      </sheetData>
      <sheetData sheetId="6">
        <row r="12">
          <cell r="C12">
            <v>851.19635700000015</v>
          </cell>
          <cell r="D12">
            <v>696.43338300000005</v>
          </cell>
          <cell r="G12">
            <v>869.92254250000008</v>
          </cell>
          <cell r="H12">
            <v>711.75480749999997</v>
          </cell>
          <cell r="K12">
            <v>889.1</v>
          </cell>
          <cell r="L12">
            <v>727.41340349999996</v>
          </cell>
        </row>
        <row r="13">
          <cell r="C13">
            <v>1922.0562900000002</v>
          </cell>
          <cell r="D13">
            <v>1572.5915100000002</v>
          </cell>
          <cell r="G13">
            <v>1964.3412250000001</v>
          </cell>
          <cell r="H13">
            <v>1607.188275</v>
          </cell>
          <cell r="K13">
            <v>2007.6</v>
          </cell>
          <cell r="L13">
            <v>1642.5463949999998</v>
          </cell>
        </row>
        <row r="14">
          <cell r="C14">
            <v>1125.7758270000004</v>
          </cell>
          <cell r="D14">
            <v>921.08931300000017</v>
          </cell>
          <cell r="G14">
            <v>1150.5427175000002</v>
          </cell>
          <cell r="H14">
            <v>941.35313250000013</v>
          </cell>
          <cell r="K14">
            <v>1175.9000000000001</v>
          </cell>
          <cell r="L14">
            <v>962.0628885000001</v>
          </cell>
        </row>
        <row r="15">
          <cell r="C15">
            <v>933.57019800000012</v>
          </cell>
          <cell r="D15">
            <v>763.83016200000009</v>
          </cell>
          <cell r="G15">
            <v>954.10859500000004</v>
          </cell>
          <cell r="H15">
            <v>780.63430500000004</v>
          </cell>
          <cell r="K15">
            <v>975.1</v>
          </cell>
          <cell r="L15">
            <v>797.80824899999993</v>
          </cell>
        </row>
        <row r="16">
          <cell r="C16">
            <v>1208.1496680000002</v>
          </cell>
          <cell r="D16">
            <v>988.4860920000001</v>
          </cell>
          <cell r="G16">
            <v>1234.7287700000002</v>
          </cell>
          <cell r="H16">
            <v>1010.2326300000001</v>
          </cell>
          <cell r="K16">
            <v>1261.9000000000001</v>
          </cell>
          <cell r="L16">
            <v>1032.4577340000001</v>
          </cell>
        </row>
        <row r="17">
          <cell r="C17">
            <v>878.65430400000014</v>
          </cell>
          <cell r="D17">
            <v>718.89897600000006</v>
          </cell>
          <cell r="G17">
            <v>897.9845600000001</v>
          </cell>
          <cell r="H17">
            <v>734.71464000000003</v>
          </cell>
          <cell r="K17">
            <v>917.7</v>
          </cell>
          <cell r="L17">
            <v>750.87835200000006</v>
          </cell>
        </row>
        <row r="18">
          <cell r="C18">
            <v>14168.300652000002</v>
          </cell>
          <cell r="D18">
            <v>11592.245988000001</v>
          </cell>
          <cell r="G18">
            <v>14480.001030000001</v>
          </cell>
          <cell r="H18">
            <v>11847.273570000001</v>
          </cell>
          <cell r="K18">
            <v>14798.6</v>
          </cell>
          <cell r="L18">
            <v>12107.913425999999</v>
          </cell>
        </row>
        <row r="19">
          <cell r="C19">
            <v>2361.3834420000003</v>
          </cell>
          <cell r="D19">
            <v>1932.0409979999999</v>
          </cell>
          <cell r="G19">
            <v>2413.3335050000001</v>
          </cell>
          <cell r="H19">
            <v>1974.545595</v>
          </cell>
          <cell r="K19">
            <v>2466.4</v>
          </cell>
          <cell r="L19">
            <v>2017.9855709999999</v>
          </cell>
        </row>
        <row r="20">
          <cell r="C20">
            <v>823.73841000000016</v>
          </cell>
          <cell r="D20">
            <v>673.96779000000004</v>
          </cell>
          <cell r="G20">
            <v>841.86052500000005</v>
          </cell>
          <cell r="H20">
            <v>688.79497500000002</v>
          </cell>
          <cell r="K20">
            <v>860.4</v>
          </cell>
          <cell r="L20">
            <v>703.94845499999997</v>
          </cell>
        </row>
        <row r="21">
          <cell r="C21">
            <v>1455.271191</v>
          </cell>
          <cell r="D21">
            <v>1190.6764290000001</v>
          </cell>
          <cell r="G21">
            <v>1487.2869275</v>
          </cell>
          <cell r="H21">
            <v>1216.8711225</v>
          </cell>
          <cell r="K21">
            <v>1520</v>
          </cell>
          <cell r="L21">
            <v>1243.6422705</v>
          </cell>
        </row>
        <row r="22">
          <cell r="C22">
            <v>1455.271191</v>
          </cell>
          <cell r="D22">
            <v>1190.6764290000001</v>
          </cell>
          <cell r="G22">
            <v>1487.2869275</v>
          </cell>
          <cell r="H22">
            <v>1216.8711225</v>
          </cell>
          <cell r="K22">
            <v>1520</v>
          </cell>
          <cell r="L22">
            <v>1243.6422705</v>
          </cell>
        </row>
        <row r="23">
          <cell r="C23">
            <v>631.53278100000011</v>
          </cell>
          <cell r="D23">
            <v>516.70863900000006</v>
          </cell>
          <cell r="G23">
            <v>645.42640249999999</v>
          </cell>
          <cell r="H23">
            <v>528.07614749999993</v>
          </cell>
          <cell r="K23">
            <v>659.6</v>
          </cell>
          <cell r="L23">
            <v>539.69381550000003</v>
          </cell>
        </row>
        <row r="24">
          <cell r="C24">
            <v>1729.8506610000002</v>
          </cell>
          <cell r="D24">
            <v>1415.332359</v>
          </cell>
          <cell r="G24">
            <v>1767.9071025000001</v>
          </cell>
          <cell r="H24">
            <v>1446.4694475000001</v>
          </cell>
          <cell r="K24">
            <v>1806.8</v>
          </cell>
          <cell r="L24">
            <v>1478.2917555000001</v>
          </cell>
        </row>
        <row r="25">
          <cell r="C25">
            <v>3514.6172160000006</v>
          </cell>
          <cell r="D25">
            <v>2875.5959040000002</v>
          </cell>
          <cell r="G25">
            <v>3591.9382400000004</v>
          </cell>
          <cell r="H25">
            <v>2938.8585600000001</v>
          </cell>
          <cell r="K25">
            <v>3671</v>
          </cell>
          <cell r="L25">
            <v>3003.5134080000003</v>
          </cell>
        </row>
        <row r="26">
          <cell r="C26">
            <v>2169.1778130000002</v>
          </cell>
          <cell r="D26">
            <v>1774.7818470000002</v>
          </cell>
          <cell r="G26">
            <v>2216.8993825000002</v>
          </cell>
          <cell r="H26">
            <v>1813.8267675000002</v>
          </cell>
          <cell r="K26">
            <v>2265.6999999999998</v>
          </cell>
          <cell r="L26">
            <v>1853.7309315</v>
          </cell>
        </row>
        <row r="27">
          <cell r="C27">
            <v>576.61688700000013</v>
          </cell>
          <cell r="D27">
            <v>471.77745300000004</v>
          </cell>
          <cell r="G27">
            <v>589.30236750000006</v>
          </cell>
          <cell r="H27">
            <v>482.15648249999998</v>
          </cell>
          <cell r="K27">
            <v>602.29999999999995</v>
          </cell>
          <cell r="L27">
            <v>492.76391849999999</v>
          </cell>
        </row>
        <row r="28">
          <cell r="C28">
            <v>1620.018873</v>
          </cell>
          <cell r="D28">
            <v>1325.4699869999999</v>
          </cell>
          <cell r="G28">
            <v>1655.6590325000002</v>
          </cell>
          <cell r="H28">
            <v>1354.6301175000001</v>
          </cell>
          <cell r="K28">
            <v>1692.1</v>
          </cell>
          <cell r="L28">
            <v>1384.4319614999999</v>
          </cell>
        </row>
        <row r="29">
          <cell r="C29">
            <v>1784.7665550000002</v>
          </cell>
          <cell r="D29">
            <v>1460.263545</v>
          </cell>
          <cell r="G29">
            <v>1824.0311374999999</v>
          </cell>
          <cell r="H29">
            <v>1492.3891124999998</v>
          </cell>
          <cell r="K29">
            <v>1864.2</v>
          </cell>
          <cell r="L29">
            <v>1525.2216524999999</v>
          </cell>
        </row>
        <row r="30">
          <cell r="C30">
            <v>10983.178800000002</v>
          </cell>
          <cell r="D30">
            <v>8986.2372000000014</v>
          </cell>
          <cell r="G30">
            <v>11224.807000000003</v>
          </cell>
          <cell r="H30">
            <v>9183.9330000000009</v>
          </cell>
          <cell r="K30">
            <v>11471.8</v>
          </cell>
          <cell r="L30">
            <v>9385.9794000000002</v>
          </cell>
        </row>
        <row r="31">
          <cell r="C31">
            <v>1922.0562900000002</v>
          </cell>
          <cell r="D31">
            <v>1572.5915100000002</v>
          </cell>
          <cell r="G31">
            <v>1964.3412250000001</v>
          </cell>
          <cell r="H31">
            <v>1607.188275</v>
          </cell>
          <cell r="K31">
            <v>2007.6</v>
          </cell>
          <cell r="L31">
            <v>1642.5463949999998</v>
          </cell>
        </row>
        <row r="32">
          <cell r="C32">
            <v>1098.3178800000001</v>
          </cell>
          <cell r="D32">
            <v>898.62372000000005</v>
          </cell>
          <cell r="G32">
            <v>1122.4807000000001</v>
          </cell>
          <cell r="H32">
            <v>918.39330000000007</v>
          </cell>
          <cell r="K32">
            <v>1147.2</v>
          </cell>
          <cell r="L32">
            <v>938.59794000000011</v>
          </cell>
        </row>
        <row r="33">
          <cell r="C33">
            <v>2086.8039720000002</v>
          </cell>
          <cell r="D33">
            <v>1707.385068</v>
          </cell>
          <cell r="G33">
            <v>2132.71333</v>
          </cell>
          <cell r="H33">
            <v>1744.9472700000001</v>
          </cell>
          <cell r="K33">
            <v>2179.6</v>
          </cell>
          <cell r="L33">
            <v>1783.336086</v>
          </cell>
        </row>
        <row r="34">
          <cell r="C34">
            <v>2526.1311240000005</v>
          </cell>
          <cell r="D34">
            <v>2066.8345560000002</v>
          </cell>
          <cell r="G34">
            <v>2581.70561</v>
          </cell>
          <cell r="H34">
            <v>2112.3045899999997</v>
          </cell>
          <cell r="K34">
            <v>2638.5</v>
          </cell>
          <cell r="L34">
            <v>2158.7752620000001</v>
          </cell>
        </row>
        <row r="35">
          <cell r="C35">
            <v>3102.7480110000001</v>
          </cell>
          <cell r="D35">
            <v>2538.6120089999999</v>
          </cell>
          <cell r="G35">
            <v>3171.0079774999999</v>
          </cell>
          <cell r="H35">
            <v>2594.4610724999998</v>
          </cell>
          <cell r="K35">
            <v>3240.8</v>
          </cell>
          <cell r="L35">
            <v>2651.5391804999999</v>
          </cell>
        </row>
        <row r="36">
          <cell r="C36">
            <v>713.90662200000008</v>
          </cell>
          <cell r="D36">
            <v>584.1054180000001</v>
          </cell>
          <cell r="G36">
            <v>729.61245500000007</v>
          </cell>
          <cell r="H36">
            <v>596.955645</v>
          </cell>
          <cell r="K36">
            <v>745.7</v>
          </cell>
          <cell r="L36">
            <v>610.088661</v>
          </cell>
        </row>
        <row r="37">
          <cell r="C37">
            <v>604.07483400000012</v>
          </cell>
          <cell r="D37">
            <v>494.24304600000005</v>
          </cell>
          <cell r="G37">
            <v>617.36438500000008</v>
          </cell>
          <cell r="H37">
            <v>505.11631500000004</v>
          </cell>
          <cell r="K37">
            <v>630.9</v>
          </cell>
          <cell r="L37">
            <v>516.22886700000004</v>
          </cell>
        </row>
        <row r="38">
          <cell r="C38">
            <v>1400.3552970000003</v>
          </cell>
          <cell r="D38">
            <v>1145.7452430000003</v>
          </cell>
          <cell r="G38">
            <v>1431.1628925000002</v>
          </cell>
          <cell r="H38">
            <v>1170.9514575000001</v>
          </cell>
          <cell r="K38">
            <v>1462.6</v>
          </cell>
          <cell r="L38">
            <v>1196.7123735</v>
          </cell>
        </row>
        <row r="39">
          <cell r="C39">
            <v>2251.5516540000008</v>
          </cell>
          <cell r="D39">
            <v>1842.1786260000003</v>
          </cell>
          <cell r="G39">
            <v>2301.0854350000004</v>
          </cell>
          <cell r="H39">
            <v>1882.7062650000003</v>
          </cell>
          <cell r="K39">
            <v>2351.6999999999998</v>
          </cell>
          <cell r="L39">
            <v>1924.1257770000002</v>
          </cell>
        </row>
        <row r="40">
          <cell r="C40">
            <v>1015.9440390000001</v>
          </cell>
          <cell r="D40">
            <v>831.22694100000001</v>
          </cell>
          <cell r="G40">
            <v>1038.2946475000001</v>
          </cell>
          <cell r="H40">
            <v>849.5138025</v>
          </cell>
          <cell r="K40">
            <v>1061.0999999999999</v>
          </cell>
          <cell r="L40">
            <v>868.20309450000002</v>
          </cell>
        </row>
        <row r="41">
          <cell r="C41">
            <v>1674.9347670000004</v>
          </cell>
          <cell r="D41">
            <v>1370.4011730000002</v>
          </cell>
          <cell r="G41">
            <v>1711.7830675000002</v>
          </cell>
          <cell r="H41">
            <v>1400.5497825000002</v>
          </cell>
          <cell r="K41">
            <v>1749.4</v>
          </cell>
          <cell r="L41">
            <v>1431.3618584999999</v>
          </cell>
        </row>
        <row r="45">
          <cell r="C45">
            <v>7308.8062560000008</v>
          </cell>
          <cell r="D45">
            <v>1827.2</v>
          </cell>
          <cell r="G45">
            <v>7469.6</v>
          </cell>
          <cell r="H45">
            <v>1867.3997100000001</v>
          </cell>
          <cell r="K45">
            <v>7633.9</v>
          </cell>
          <cell r="L45">
            <v>1908.5</v>
          </cell>
        </row>
        <row r="46">
          <cell r="C46">
            <v>7348.7450880000006</v>
          </cell>
          <cell r="D46">
            <v>1837.2</v>
          </cell>
          <cell r="G46">
            <v>7510.4</v>
          </cell>
          <cell r="H46">
            <v>1877.6040800000001</v>
          </cell>
          <cell r="K46">
            <v>7675.6</v>
          </cell>
          <cell r="L46">
            <v>1918.9</v>
          </cell>
        </row>
        <row r="47">
          <cell r="C47">
            <v>3195.1065600000002</v>
          </cell>
          <cell r="D47">
            <v>798.8</v>
          </cell>
          <cell r="G47">
            <v>3265.4</v>
          </cell>
          <cell r="H47">
            <v>816.34960000000001</v>
          </cell>
          <cell r="K47">
            <v>3337.2</v>
          </cell>
          <cell r="L47">
            <v>834.3</v>
          </cell>
        </row>
        <row r="48">
          <cell r="C48">
            <v>6709.7237760000007</v>
          </cell>
          <cell r="D48">
            <v>1677.4</v>
          </cell>
          <cell r="G48">
            <v>6857.3</v>
          </cell>
          <cell r="H48">
            <v>1714.3341600000001</v>
          </cell>
          <cell r="K48">
            <v>7008.2</v>
          </cell>
          <cell r="L48">
            <v>1752</v>
          </cell>
        </row>
        <row r="49">
          <cell r="C49">
            <v>275058.73598400003</v>
          </cell>
          <cell r="D49">
            <v>68764.7</v>
          </cell>
          <cell r="G49">
            <v>281110</v>
          </cell>
          <cell r="H49">
            <v>70277.496190000005</v>
          </cell>
          <cell r="K49">
            <v>287294.40000000002</v>
          </cell>
          <cell r="L49">
            <v>71823.600000000006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view="pageBreakPreview" zoomScale="60" zoomScaleNormal="100" workbookViewId="0">
      <selection activeCell="H22" sqref="H22"/>
    </sheetView>
  </sheetViews>
  <sheetFormatPr defaultRowHeight="15" x14ac:dyDescent="0.25"/>
  <cols>
    <col min="1" max="4" width="25.140625" style="1" customWidth="1"/>
    <col min="5" max="5" width="9.140625" style="1"/>
    <col min="6" max="8" width="18" style="1" customWidth="1"/>
    <col min="9" max="9" width="9.140625" style="1"/>
    <col min="10" max="12" width="22.140625" style="1" customWidth="1"/>
    <col min="13" max="256" width="9.140625" style="1"/>
    <col min="257" max="260" width="25.140625" style="1" customWidth="1"/>
    <col min="261" max="261" width="9.140625" style="1"/>
    <col min="262" max="264" width="18" style="1" customWidth="1"/>
    <col min="265" max="265" width="9.140625" style="1"/>
    <col min="266" max="268" width="22.140625" style="1" customWidth="1"/>
    <col min="269" max="512" width="9.140625" style="1"/>
    <col min="513" max="516" width="25.140625" style="1" customWidth="1"/>
    <col min="517" max="517" width="9.140625" style="1"/>
    <col min="518" max="520" width="18" style="1" customWidth="1"/>
    <col min="521" max="521" width="9.140625" style="1"/>
    <col min="522" max="524" width="22.140625" style="1" customWidth="1"/>
    <col min="525" max="768" width="9.140625" style="1"/>
    <col min="769" max="772" width="25.140625" style="1" customWidth="1"/>
    <col min="773" max="773" width="9.140625" style="1"/>
    <col min="774" max="776" width="18" style="1" customWidth="1"/>
    <col min="777" max="777" width="9.140625" style="1"/>
    <col min="778" max="780" width="22.140625" style="1" customWidth="1"/>
    <col min="781" max="1024" width="9.140625" style="1"/>
    <col min="1025" max="1028" width="25.140625" style="1" customWidth="1"/>
    <col min="1029" max="1029" width="9.140625" style="1"/>
    <col min="1030" max="1032" width="18" style="1" customWidth="1"/>
    <col min="1033" max="1033" width="9.140625" style="1"/>
    <col min="1034" max="1036" width="22.140625" style="1" customWidth="1"/>
    <col min="1037" max="1280" width="9.140625" style="1"/>
    <col min="1281" max="1284" width="25.140625" style="1" customWidth="1"/>
    <col min="1285" max="1285" width="9.140625" style="1"/>
    <col min="1286" max="1288" width="18" style="1" customWidth="1"/>
    <col min="1289" max="1289" width="9.140625" style="1"/>
    <col min="1290" max="1292" width="22.140625" style="1" customWidth="1"/>
    <col min="1293" max="1536" width="9.140625" style="1"/>
    <col min="1537" max="1540" width="25.140625" style="1" customWidth="1"/>
    <col min="1541" max="1541" width="9.140625" style="1"/>
    <col min="1542" max="1544" width="18" style="1" customWidth="1"/>
    <col min="1545" max="1545" width="9.140625" style="1"/>
    <col min="1546" max="1548" width="22.140625" style="1" customWidth="1"/>
    <col min="1549" max="1792" width="9.140625" style="1"/>
    <col min="1793" max="1796" width="25.140625" style="1" customWidth="1"/>
    <col min="1797" max="1797" width="9.140625" style="1"/>
    <col min="1798" max="1800" width="18" style="1" customWidth="1"/>
    <col min="1801" max="1801" width="9.140625" style="1"/>
    <col min="1802" max="1804" width="22.140625" style="1" customWidth="1"/>
    <col min="1805" max="2048" width="9.140625" style="1"/>
    <col min="2049" max="2052" width="25.140625" style="1" customWidth="1"/>
    <col min="2053" max="2053" width="9.140625" style="1"/>
    <col min="2054" max="2056" width="18" style="1" customWidth="1"/>
    <col min="2057" max="2057" width="9.140625" style="1"/>
    <col min="2058" max="2060" width="22.140625" style="1" customWidth="1"/>
    <col min="2061" max="2304" width="9.140625" style="1"/>
    <col min="2305" max="2308" width="25.140625" style="1" customWidth="1"/>
    <col min="2309" max="2309" width="9.140625" style="1"/>
    <col min="2310" max="2312" width="18" style="1" customWidth="1"/>
    <col min="2313" max="2313" width="9.140625" style="1"/>
    <col min="2314" max="2316" width="22.140625" style="1" customWidth="1"/>
    <col min="2317" max="2560" width="9.140625" style="1"/>
    <col min="2561" max="2564" width="25.140625" style="1" customWidth="1"/>
    <col min="2565" max="2565" width="9.140625" style="1"/>
    <col min="2566" max="2568" width="18" style="1" customWidth="1"/>
    <col min="2569" max="2569" width="9.140625" style="1"/>
    <col min="2570" max="2572" width="22.140625" style="1" customWidth="1"/>
    <col min="2573" max="2816" width="9.140625" style="1"/>
    <col min="2817" max="2820" width="25.140625" style="1" customWidth="1"/>
    <col min="2821" max="2821" width="9.140625" style="1"/>
    <col min="2822" max="2824" width="18" style="1" customWidth="1"/>
    <col min="2825" max="2825" width="9.140625" style="1"/>
    <col min="2826" max="2828" width="22.140625" style="1" customWidth="1"/>
    <col min="2829" max="3072" width="9.140625" style="1"/>
    <col min="3073" max="3076" width="25.140625" style="1" customWidth="1"/>
    <col min="3077" max="3077" width="9.140625" style="1"/>
    <col min="3078" max="3080" width="18" style="1" customWidth="1"/>
    <col min="3081" max="3081" width="9.140625" style="1"/>
    <col min="3082" max="3084" width="22.140625" style="1" customWidth="1"/>
    <col min="3085" max="3328" width="9.140625" style="1"/>
    <col min="3329" max="3332" width="25.140625" style="1" customWidth="1"/>
    <col min="3333" max="3333" width="9.140625" style="1"/>
    <col min="3334" max="3336" width="18" style="1" customWidth="1"/>
    <col min="3337" max="3337" width="9.140625" style="1"/>
    <col min="3338" max="3340" width="22.140625" style="1" customWidth="1"/>
    <col min="3341" max="3584" width="9.140625" style="1"/>
    <col min="3585" max="3588" width="25.140625" style="1" customWidth="1"/>
    <col min="3589" max="3589" width="9.140625" style="1"/>
    <col min="3590" max="3592" width="18" style="1" customWidth="1"/>
    <col min="3593" max="3593" width="9.140625" style="1"/>
    <col min="3594" max="3596" width="22.140625" style="1" customWidth="1"/>
    <col min="3597" max="3840" width="9.140625" style="1"/>
    <col min="3841" max="3844" width="25.140625" style="1" customWidth="1"/>
    <col min="3845" max="3845" width="9.140625" style="1"/>
    <col min="3846" max="3848" width="18" style="1" customWidth="1"/>
    <col min="3849" max="3849" width="9.140625" style="1"/>
    <col min="3850" max="3852" width="22.140625" style="1" customWidth="1"/>
    <col min="3853" max="4096" width="9.140625" style="1"/>
    <col min="4097" max="4100" width="25.140625" style="1" customWidth="1"/>
    <col min="4101" max="4101" width="9.140625" style="1"/>
    <col min="4102" max="4104" width="18" style="1" customWidth="1"/>
    <col min="4105" max="4105" width="9.140625" style="1"/>
    <col min="4106" max="4108" width="22.140625" style="1" customWidth="1"/>
    <col min="4109" max="4352" width="9.140625" style="1"/>
    <col min="4353" max="4356" width="25.140625" style="1" customWidth="1"/>
    <col min="4357" max="4357" width="9.140625" style="1"/>
    <col min="4358" max="4360" width="18" style="1" customWidth="1"/>
    <col min="4361" max="4361" width="9.140625" style="1"/>
    <col min="4362" max="4364" width="22.140625" style="1" customWidth="1"/>
    <col min="4365" max="4608" width="9.140625" style="1"/>
    <col min="4609" max="4612" width="25.140625" style="1" customWidth="1"/>
    <col min="4613" max="4613" width="9.140625" style="1"/>
    <col min="4614" max="4616" width="18" style="1" customWidth="1"/>
    <col min="4617" max="4617" width="9.140625" style="1"/>
    <col min="4618" max="4620" width="22.140625" style="1" customWidth="1"/>
    <col min="4621" max="4864" width="9.140625" style="1"/>
    <col min="4865" max="4868" width="25.140625" style="1" customWidth="1"/>
    <col min="4869" max="4869" width="9.140625" style="1"/>
    <col min="4870" max="4872" width="18" style="1" customWidth="1"/>
    <col min="4873" max="4873" width="9.140625" style="1"/>
    <col min="4874" max="4876" width="22.140625" style="1" customWidth="1"/>
    <col min="4877" max="5120" width="9.140625" style="1"/>
    <col min="5121" max="5124" width="25.140625" style="1" customWidth="1"/>
    <col min="5125" max="5125" width="9.140625" style="1"/>
    <col min="5126" max="5128" width="18" style="1" customWidth="1"/>
    <col min="5129" max="5129" width="9.140625" style="1"/>
    <col min="5130" max="5132" width="22.140625" style="1" customWidth="1"/>
    <col min="5133" max="5376" width="9.140625" style="1"/>
    <col min="5377" max="5380" width="25.140625" style="1" customWidth="1"/>
    <col min="5381" max="5381" width="9.140625" style="1"/>
    <col min="5382" max="5384" width="18" style="1" customWidth="1"/>
    <col min="5385" max="5385" width="9.140625" style="1"/>
    <col min="5386" max="5388" width="22.140625" style="1" customWidth="1"/>
    <col min="5389" max="5632" width="9.140625" style="1"/>
    <col min="5633" max="5636" width="25.140625" style="1" customWidth="1"/>
    <col min="5637" max="5637" width="9.140625" style="1"/>
    <col min="5638" max="5640" width="18" style="1" customWidth="1"/>
    <col min="5641" max="5641" width="9.140625" style="1"/>
    <col min="5642" max="5644" width="22.140625" style="1" customWidth="1"/>
    <col min="5645" max="5888" width="9.140625" style="1"/>
    <col min="5889" max="5892" width="25.140625" style="1" customWidth="1"/>
    <col min="5893" max="5893" width="9.140625" style="1"/>
    <col min="5894" max="5896" width="18" style="1" customWidth="1"/>
    <col min="5897" max="5897" width="9.140625" style="1"/>
    <col min="5898" max="5900" width="22.140625" style="1" customWidth="1"/>
    <col min="5901" max="6144" width="9.140625" style="1"/>
    <col min="6145" max="6148" width="25.140625" style="1" customWidth="1"/>
    <col min="6149" max="6149" width="9.140625" style="1"/>
    <col min="6150" max="6152" width="18" style="1" customWidth="1"/>
    <col min="6153" max="6153" width="9.140625" style="1"/>
    <col min="6154" max="6156" width="22.140625" style="1" customWidth="1"/>
    <col min="6157" max="6400" width="9.140625" style="1"/>
    <col min="6401" max="6404" width="25.140625" style="1" customWidth="1"/>
    <col min="6405" max="6405" width="9.140625" style="1"/>
    <col min="6406" max="6408" width="18" style="1" customWidth="1"/>
    <col min="6409" max="6409" width="9.140625" style="1"/>
    <col min="6410" max="6412" width="22.140625" style="1" customWidth="1"/>
    <col min="6413" max="6656" width="9.140625" style="1"/>
    <col min="6657" max="6660" width="25.140625" style="1" customWidth="1"/>
    <col min="6661" max="6661" width="9.140625" style="1"/>
    <col min="6662" max="6664" width="18" style="1" customWidth="1"/>
    <col min="6665" max="6665" width="9.140625" style="1"/>
    <col min="6666" max="6668" width="22.140625" style="1" customWidth="1"/>
    <col min="6669" max="6912" width="9.140625" style="1"/>
    <col min="6913" max="6916" width="25.140625" style="1" customWidth="1"/>
    <col min="6917" max="6917" width="9.140625" style="1"/>
    <col min="6918" max="6920" width="18" style="1" customWidth="1"/>
    <col min="6921" max="6921" width="9.140625" style="1"/>
    <col min="6922" max="6924" width="22.140625" style="1" customWidth="1"/>
    <col min="6925" max="7168" width="9.140625" style="1"/>
    <col min="7169" max="7172" width="25.140625" style="1" customWidth="1"/>
    <col min="7173" max="7173" width="9.140625" style="1"/>
    <col min="7174" max="7176" width="18" style="1" customWidth="1"/>
    <col min="7177" max="7177" width="9.140625" style="1"/>
    <col min="7178" max="7180" width="22.140625" style="1" customWidth="1"/>
    <col min="7181" max="7424" width="9.140625" style="1"/>
    <col min="7425" max="7428" width="25.140625" style="1" customWidth="1"/>
    <col min="7429" max="7429" width="9.140625" style="1"/>
    <col min="7430" max="7432" width="18" style="1" customWidth="1"/>
    <col min="7433" max="7433" width="9.140625" style="1"/>
    <col min="7434" max="7436" width="22.140625" style="1" customWidth="1"/>
    <col min="7437" max="7680" width="9.140625" style="1"/>
    <col min="7681" max="7684" width="25.140625" style="1" customWidth="1"/>
    <col min="7685" max="7685" width="9.140625" style="1"/>
    <col min="7686" max="7688" width="18" style="1" customWidth="1"/>
    <col min="7689" max="7689" width="9.140625" style="1"/>
    <col min="7690" max="7692" width="22.140625" style="1" customWidth="1"/>
    <col min="7693" max="7936" width="9.140625" style="1"/>
    <col min="7937" max="7940" width="25.140625" style="1" customWidth="1"/>
    <col min="7941" max="7941" width="9.140625" style="1"/>
    <col min="7942" max="7944" width="18" style="1" customWidth="1"/>
    <col min="7945" max="7945" width="9.140625" style="1"/>
    <col min="7946" max="7948" width="22.140625" style="1" customWidth="1"/>
    <col min="7949" max="8192" width="9.140625" style="1"/>
    <col min="8193" max="8196" width="25.140625" style="1" customWidth="1"/>
    <col min="8197" max="8197" width="9.140625" style="1"/>
    <col min="8198" max="8200" width="18" style="1" customWidth="1"/>
    <col min="8201" max="8201" width="9.140625" style="1"/>
    <col min="8202" max="8204" width="22.140625" style="1" customWidth="1"/>
    <col min="8205" max="8448" width="9.140625" style="1"/>
    <col min="8449" max="8452" width="25.140625" style="1" customWidth="1"/>
    <col min="8453" max="8453" width="9.140625" style="1"/>
    <col min="8454" max="8456" width="18" style="1" customWidth="1"/>
    <col min="8457" max="8457" width="9.140625" style="1"/>
    <col min="8458" max="8460" width="22.140625" style="1" customWidth="1"/>
    <col min="8461" max="8704" width="9.140625" style="1"/>
    <col min="8705" max="8708" width="25.140625" style="1" customWidth="1"/>
    <col min="8709" max="8709" width="9.140625" style="1"/>
    <col min="8710" max="8712" width="18" style="1" customWidth="1"/>
    <col min="8713" max="8713" width="9.140625" style="1"/>
    <col min="8714" max="8716" width="22.140625" style="1" customWidth="1"/>
    <col min="8717" max="8960" width="9.140625" style="1"/>
    <col min="8961" max="8964" width="25.140625" style="1" customWidth="1"/>
    <col min="8965" max="8965" width="9.140625" style="1"/>
    <col min="8966" max="8968" width="18" style="1" customWidth="1"/>
    <col min="8969" max="8969" width="9.140625" style="1"/>
    <col min="8970" max="8972" width="22.140625" style="1" customWidth="1"/>
    <col min="8973" max="9216" width="9.140625" style="1"/>
    <col min="9217" max="9220" width="25.140625" style="1" customWidth="1"/>
    <col min="9221" max="9221" width="9.140625" style="1"/>
    <col min="9222" max="9224" width="18" style="1" customWidth="1"/>
    <col min="9225" max="9225" width="9.140625" style="1"/>
    <col min="9226" max="9228" width="22.140625" style="1" customWidth="1"/>
    <col min="9229" max="9472" width="9.140625" style="1"/>
    <col min="9473" max="9476" width="25.140625" style="1" customWidth="1"/>
    <col min="9477" max="9477" width="9.140625" style="1"/>
    <col min="9478" max="9480" width="18" style="1" customWidth="1"/>
    <col min="9481" max="9481" width="9.140625" style="1"/>
    <col min="9482" max="9484" width="22.140625" style="1" customWidth="1"/>
    <col min="9485" max="9728" width="9.140625" style="1"/>
    <col min="9729" max="9732" width="25.140625" style="1" customWidth="1"/>
    <col min="9733" max="9733" width="9.140625" style="1"/>
    <col min="9734" max="9736" width="18" style="1" customWidth="1"/>
    <col min="9737" max="9737" width="9.140625" style="1"/>
    <col min="9738" max="9740" width="22.140625" style="1" customWidth="1"/>
    <col min="9741" max="9984" width="9.140625" style="1"/>
    <col min="9985" max="9988" width="25.140625" style="1" customWidth="1"/>
    <col min="9989" max="9989" width="9.140625" style="1"/>
    <col min="9990" max="9992" width="18" style="1" customWidth="1"/>
    <col min="9993" max="9993" width="9.140625" style="1"/>
    <col min="9994" max="9996" width="22.140625" style="1" customWidth="1"/>
    <col min="9997" max="10240" width="9.140625" style="1"/>
    <col min="10241" max="10244" width="25.140625" style="1" customWidth="1"/>
    <col min="10245" max="10245" width="9.140625" style="1"/>
    <col min="10246" max="10248" width="18" style="1" customWidth="1"/>
    <col min="10249" max="10249" width="9.140625" style="1"/>
    <col min="10250" max="10252" width="22.140625" style="1" customWidth="1"/>
    <col min="10253" max="10496" width="9.140625" style="1"/>
    <col min="10497" max="10500" width="25.140625" style="1" customWidth="1"/>
    <col min="10501" max="10501" width="9.140625" style="1"/>
    <col min="10502" max="10504" width="18" style="1" customWidth="1"/>
    <col min="10505" max="10505" width="9.140625" style="1"/>
    <col min="10506" max="10508" width="22.140625" style="1" customWidth="1"/>
    <col min="10509" max="10752" width="9.140625" style="1"/>
    <col min="10753" max="10756" width="25.140625" style="1" customWidth="1"/>
    <col min="10757" max="10757" width="9.140625" style="1"/>
    <col min="10758" max="10760" width="18" style="1" customWidth="1"/>
    <col min="10761" max="10761" width="9.140625" style="1"/>
    <col min="10762" max="10764" width="22.140625" style="1" customWidth="1"/>
    <col min="10765" max="11008" width="9.140625" style="1"/>
    <col min="11009" max="11012" width="25.140625" style="1" customWidth="1"/>
    <col min="11013" max="11013" width="9.140625" style="1"/>
    <col min="11014" max="11016" width="18" style="1" customWidth="1"/>
    <col min="11017" max="11017" width="9.140625" style="1"/>
    <col min="11018" max="11020" width="22.140625" style="1" customWidth="1"/>
    <col min="11021" max="11264" width="9.140625" style="1"/>
    <col min="11265" max="11268" width="25.140625" style="1" customWidth="1"/>
    <col min="11269" max="11269" width="9.140625" style="1"/>
    <col min="11270" max="11272" width="18" style="1" customWidth="1"/>
    <col min="11273" max="11273" width="9.140625" style="1"/>
    <col min="11274" max="11276" width="22.140625" style="1" customWidth="1"/>
    <col min="11277" max="11520" width="9.140625" style="1"/>
    <col min="11521" max="11524" width="25.140625" style="1" customWidth="1"/>
    <col min="11525" max="11525" width="9.140625" style="1"/>
    <col min="11526" max="11528" width="18" style="1" customWidth="1"/>
    <col min="11529" max="11529" width="9.140625" style="1"/>
    <col min="11530" max="11532" width="22.140625" style="1" customWidth="1"/>
    <col min="11533" max="11776" width="9.140625" style="1"/>
    <col min="11777" max="11780" width="25.140625" style="1" customWidth="1"/>
    <col min="11781" max="11781" width="9.140625" style="1"/>
    <col min="11782" max="11784" width="18" style="1" customWidth="1"/>
    <col min="11785" max="11785" width="9.140625" style="1"/>
    <col min="11786" max="11788" width="22.140625" style="1" customWidth="1"/>
    <col min="11789" max="12032" width="9.140625" style="1"/>
    <col min="12033" max="12036" width="25.140625" style="1" customWidth="1"/>
    <col min="12037" max="12037" width="9.140625" style="1"/>
    <col min="12038" max="12040" width="18" style="1" customWidth="1"/>
    <col min="12041" max="12041" width="9.140625" style="1"/>
    <col min="12042" max="12044" width="22.140625" style="1" customWidth="1"/>
    <col min="12045" max="12288" width="9.140625" style="1"/>
    <col min="12289" max="12292" width="25.140625" style="1" customWidth="1"/>
    <col min="12293" max="12293" width="9.140625" style="1"/>
    <col min="12294" max="12296" width="18" style="1" customWidth="1"/>
    <col min="12297" max="12297" width="9.140625" style="1"/>
    <col min="12298" max="12300" width="22.140625" style="1" customWidth="1"/>
    <col min="12301" max="12544" width="9.140625" style="1"/>
    <col min="12545" max="12548" width="25.140625" style="1" customWidth="1"/>
    <col min="12549" max="12549" width="9.140625" style="1"/>
    <col min="12550" max="12552" width="18" style="1" customWidth="1"/>
    <col min="12553" max="12553" width="9.140625" style="1"/>
    <col min="12554" max="12556" width="22.140625" style="1" customWidth="1"/>
    <col min="12557" max="12800" width="9.140625" style="1"/>
    <col min="12801" max="12804" width="25.140625" style="1" customWidth="1"/>
    <col min="12805" max="12805" width="9.140625" style="1"/>
    <col min="12806" max="12808" width="18" style="1" customWidth="1"/>
    <col min="12809" max="12809" width="9.140625" style="1"/>
    <col min="12810" max="12812" width="22.140625" style="1" customWidth="1"/>
    <col min="12813" max="13056" width="9.140625" style="1"/>
    <col min="13057" max="13060" width="25.140625" style="1" customWidth="1"/>
    <col min="13061" max="13061" width="9.140625" style="1"/>
    <col min="13062" max="13064" width="18" style="1" customWidth="1"/>
    <col min="13065" max="13065" width="9.140625" style="1"/>
    <col min="13066" max="13068" width="22.140625" style="1" customWidth="1"/>
    <col min="13069" max="13312" width="9.140625" style="1"/>
    <col min="13313" max="13316" width="25.140625" style="1" customWidth="1"/>
    <col min="13317" max="13317" width="9.140625" style="1"/>
    <col min="13318" max="13320" width="18" style="1" customWidth="1"/>
    <col min="13321" max="13321" width="9.140625" style="1"/>
    <col min="13322" max="13324" width="22.140625" style="1" customWidth="1"/>
    <col min="13325" max="13568" width="9.140625" style="1"/>
    <col min="13569" max="13572" width="25.140625" style="1" customWidth="1"/>
    <col min="13573" max="13573" width="9.140625" style="1"/>
    <col min="13574" max="13576" width="18" style="1" customWidth="1"/>
    <col min="13577" max="13577" width="9.140625" style="1"/>
    <col min="13578" max="13580" width="22.140625" style="1" customWidth="1"/>
    <col min="13581" max="13824" width="9.140625" style="1"/>
    <col min="13825" max="13828" width="25.140625" style="1" customWidth="1"/>
    <col min="13829" max="13829" width="9.140625" style="1"/>
    <col min="13830" max="13832" width="18" style="1" customWidth="1"/>
    <col min="13833" max="13833" width="9.140625" style="1"/>
    <col min="13834" max="13836" width="22.140625" style="1" customWidth="1"/>
    <col min="13837" max="14080" width="9.140625" style="1"/>
    <col min="14081" max="14084" width="25.140625" style="1" customWidth="1"/>
    <col min="14085" max="14085" width="9.140625" style="1"/>
    <col min="14086" max="14088" width="18" style="1" customWidth="1"/>
    <col min="14089" max="14089" width="9.140625" style="1"/>
    <col min="14090" max="14092" width="22.140625" style="1" customWidth="1"/>
    <col min="14093" max="14336" width="9.140625" style="1"/>
    <col min="14337" max="14340" width="25.140625" style="1" customWidth="1"/>
    <col min="14341" max="14341" width="9.140625" style="1"/>
    <col min="14342" max="14344" width="18" style="1" customWidth="1"/>
    <col min="14345" max="14345" width="9.140625" style="1"/>
    <col min="14346" max="14348" width="22.140625" style="1" customWidth="1"/>
    <col min="14349" max="14592" width="9.140625" style="1"/>
    <col min="14593" max="14596" width="25.140625" style="1" customWidth="1"/>
    <col min="14597" max="14597" width="9.140625" style="1"/>
    <col min="14598" max="14600" width="18" style="1" customWidth="1"/>
    <col min="14601" max="14601" width="9.140625" style="1"/>
    <col min="14602" max="14604" width="22.140625" style="1" customWidth="1"/>
    <col min="14605" max="14848" width="9.140625" style="1"/>
    <col min="14849" max="14852" width="25.140625" style="1" customWidth="1"/>
    <col min="14853" max="14853" width="9.140625" style="1"/>
    <col min="14854" max="14856" width="18" style="1" customWidth="1"/>
    <col min="14857" max="14857" width="9.140625" style="1"/>
    <col min="14858" max="14860" width="22.140625" style="1" customWidth="1"/>
    <col min="14861" max="15104" width="9.140625" style="1"/>
    <col min="15105" max="15108" width="25.140625" style="1" customWidth="1"/>
    <col min="15109" max="15109" width="9.140625" style="1"/>
    <col min="15110" max="15112" width="18" style="1" customWidth="1"/>
    <col min="15113" max="15113" width="9.140625" style="1"/>
    <col min="15114" max="15116" width="22.140625" style="1" customWidth="1"/>
    <col min="15117" max="15360" width="9.140625" style="1"/>
    <col min="15361" max="15364" width="25.140625" style="1" customWidth="1"/>
    <col min="15365" max="15365" width="9.140625" style="1"/>
    <col min="15366" max="15368" width="18" style="1" customWidth="1"/>
    <col min="15369" max="15369" width="9.140625" style="1"/>
    <col min="15370" max="15372" width="22.140625" style="1" customWidth="1"/>
    <col min="15373" max="15616" width="9.140625" style="1"/>
    <col min="15617" max="15620" width="25.140625" style="1" customWidth="1"/>
    <col min="15621" max="15621" width="9.140625" style="1"/>
    <col min="15622" max="15624" width="18" style="1" customWidth="1"/>
    <col min="15625" max="15625" width="9.140625" style="1"/>
    <col min="15626" max="15628" width="22.140625" style="1" customWidth="1"/>
    <col min="15629" max="15872" width="9.140625" style="1"/>
    <col min="15873" max="15876" width="25.140625" style="1" customWidth="1"/>
    <col min="15877" max="15877" width="9.140625" style="1"/>
    <col min="15878" max="15880" width="18" style="1" customWidth="1"/>
    <col min="15881" max="15881" width="9.140625" style="1"/>
    <col min="15882" max="15884" width="22.140625" style="1" customWidth="1"/>
    <col min="15885" max="16128" width="9.140625" style="1"/>
    <col min="16129" max="16132" width="25.140625" style="1" customWidth="1"/>
    <col min="16133" max="16133" width="9.140625" style="1"/>
    <col min="16134" max="16136" width="18" style="1" customWidth="1"/>
    <col min="16137" max="16137" width="9.140625" style="1"/>
    <col min="16138" max="16140" width="22.140625" style="1" customWidth="1"/>
    <col min="16141" max="16384" width="9.140625" style="1"/>
  </cols>
  <sheetData>
    <row r="1" spans="1:13" ht="27.75" customHeight="1" x14ac:dyDescent="0.25">
      <c r="L1" s="2" t="s">
        <v>51</v>
      </c>
    </row>
    <row r="2" spans="1:13" ht="86.25" customHeight="1" x14ac:dyDescent="0.25">
      <c r="G2" s="3"/>
      <c r="H2" s="3"/>
      <c r="I2" s="3"/>
      <c r="J2" s="3"/>
      <c r="K2" s="74" t="s">
        <v>50</v>
      </c>
      <c r="L2" s="74"/>
    </row>
    <row r="3" spans="1:13" ht="18.75" customHeight="1" x14ac:dyDescent="0.25">
      <c r="A3" s="4"/>
      <c r="B3" s="4"/>
      <c r="C3" s="4"/>
      <c r="D3" s="4"/>
      <c r="E3" s="4"/>
      <c r="F3" s="3"/>
      <c r="G3" s="3"/>
      <c r="H3" s="3"/>
      <c r="I3" s="3"/>
      <c r="J3" s="3"/>
      <c r="K3" s="3"/>
      <c r="L3" s="3"/>
      <c r="M3" s="4"/>
    </row>
    <row r="4" spans="1:13" ht="67.5" customHeight="1" x14ac:dyDescent="0.25">
      <c r="A4" s="76" t="s">
        <v>38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5"/>
    </row>
    <row r="5" spans="1:13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 t="s">
        <v>39</v>
      </c>
      <c r="M5" s="4"/>
    </row>
    <row r="6" spans="1:13" ht="15.75" x14ac:dyDescent="0.25">
      <c r="A6" s="75" t="s">
        <v>40</v>
      </c>
      <c r="B6" s="77" t="s">
        <v>0</v>
      </c>
      <c r="C6" s="77"/>
      <c r="D6" s="77"/>
      <c r="E6" s="8"/>
      <c r="F6" s="77" t="s">
        <v>41</v>
      </c>
      <c r="G6" s="77"/>
      <c r="H6" s="77"/>
      <c r="I6" s="8"/>
      <c r="J6" s="77" t="s">
        <v>42</v>
      </c>
      <c r="K6" s="77"/>
      <c r="L6" s="77"/>
      <c r="M6" s="4"/>
    </row>
    <row r="7" spans="1:13" x14ac:dyDescent="0.25">
      <c r="A7" s="75"/>
      <c r="B7" s="78" t="s">
        <v>43</v>
      </c>
      <c r="C7" s="9" t="s">
        <v>44</v>
      </c>
      <c r="D7" s="9" t="s">
        <v>45</v>
      </c>
      <c r="E7" s="10"/>
      <c r="F7" s="78" t="s">
        <v>43</v>
      </c>
      <c r="G7" s="9" t="s">
        <v>44</v>
      </c>
      <c r="H7" s="9" t="s">
        <v>45</v>
      </c>
      <c r="I7" s="10"/>
      <c r="J7" s="78" t="s">
        <v>43</v>
      </c>
      <c r="K7" s="9" t="s">
        <v>44</v>
      </c>
      <c r="L7" s="9" t="s">
        <v>45</v>
      </c>
      <c r="M7" s="4"/>
    </row>
    <row r="8" spans="1:13" ht="15.75" x14ac:dyDescent="0.25">
      <c r="A8" s="75"/>
      <c r="B8" s="78"/>
      <c r="C8" s="11">
        <v>0.55000000000000004</v>
      </c>
      <c r="D8" s="11">
        <v>0.45</v>
      </c>
      <c r="E8" s="8"/>
      <c r="F8" s="78"/>
      <c r="G8" s="11">
        <f>100%-H8</f>
        <v>0.55000000000000004</v>
      </c>
      <c r="H8" s="11">
        <v>0.45</v>
      </c>
      <c r="I8" s="8"/>
      <c r="J8" s="78"/>
      <c r="K8" s="11">
        <f>100%-L8</f>
        <v>0.55000000000000004</v>
      </c>
      <c r="L8" s="11">
        <v>0.45</v>
      </c>
      <c r="M8" s="4"/>
    </row>
    <row r="9" spans="1:13" ht="15.75" x14ac:dyDescent="0.25">
      <c r="A9" s="75"/>
      <c r="B9" s="12">
        <f>SUM(B10:B39)</f>
        <v>688065.29097167146</v>
      </c>
      <c r="C9" s="12">
        <f>SUM(C10:C39)</f>
        <v>378435.91003441939</v>
      </c>
      <c r="D9" s="12">
        <f>SUM(D10:D39)</f>
        <v>309629.38093725219</v>
      </c>
      <c r="E9" s="13"/>
      <c r="F9" s="12">
        <f>SUM(F10:F39)</f>
        <v>720470.2138345493</v>
      </c>
      <c r="G9" s="12">
        <f>SUM(G10:G39)</f>
        <v>396258.61760900228</v>
      </c>
      <c r="H9" s="12">
        <f>SUM(H10:H39)</f>
        <v>324211.59622554714</v>
      </c>
      <c r="I9" s="13"/>
      <c r="J9" s="12">
        <f>SUM(K9,L9)</f>
        <v>757955.23840934318</v>
      </c>
      <c r="K9" s="12">
        <f>SUM(K10:K39)</f>
        <v>416875.47338098875</v>
      </c>
      <c r="L9" s="12">
        <f>SUM(L10:L39)</f>
        <v>341079.76502835442</v>
      </c>
      <c r="M9" s="4"/>
    </row>
    <row r="10" spans="1:13" ht="15.75" x14ac:dyDescent="0.25">
      <c r="A10" s="14" t="s">
        <v>12</v>
      </c>
      <c r="B10" s="15">
        <f>C10+D10</f>
        <v>7588.036273211068</v>
      </c>
      <c r="C10" s="15">
        <f>[1]ЮЛ!C12+'[1]ФЛ (скрытый)'!Y8</f>
        <v>4173.4199502660877</v>
      </c>
      <c r="D10" s="15">
        <f>[1]ЮЛ!D12+'[1]ФЛ (скрытый)'!X8</f>
        <v>3414.6163229449808</v>
      </c>
      <c r="E10" s="16"/>
      <c r="F10" s="15">
        <f>G10+H10</f>
        <v>7791.5027659853986</v>
      </c>
      <c r="G10" s="15">
        <f>[1]ЮЛ!G12+'[1]ФЛ (полный)'!AB6</f>
        <v>4285.3265212919696</v>
      </c>
      <c r="H10" s="15">
        <f>[1]ЮЛ!H12+'[1]ФЛ (полный)'!AA6</f>
        <v>3506.1762446934295</v>
      </c>
      <c r="I10" s="16"/>
      <c r="J10" s="15">
        <f>K10+L10</f>
        <v>8000.5094946569297</v>
      </c>
      <c r="K10" s="15">
        <f>[1]ЮЛ!K12+'[1]ФЛ (полный)'!AE6</f>
        <v>4400.2978501363114</v>
      </c>
      <c r="L10" s="15">
        <f>[1]ЮЛ!L12+'[1]ФЛ (полный)'!AD6</f>
        <v>3600.2116445206184</v>
      </c>
      <c r="M10" s="4"/>
    </row>
    <row r="11" spans="1:13" ht="15.75" x14ac:dyDescent="0.25">
      <c r="A11" s="14" t="s">
        <v>18</v>
      </c>
      <c r="B11" s="15">
        <f>C11+D11</f>
        <v>21152.120522789948</v>
      </c>
      <c r="C11" s="15">
        <f>[1]ЮЛ!C13+'[1]ФЛ (скрытый)'!Y9</f>
        <v>11633.666287534472</v>
      </c>
      <c r="D11" s="15">
        <f>[1]ЮЛ!D13+'[1]ФЛ (скрытый)'!X9</f>
        <v>9518.4542352554763</v>
      </c>
      <c r="E11" s="16"/>
      <c r="F11" s="15">
        <f t="shared" ref="F11:F39" si="0">G11+H11</f>
        <v>21695.988107051948</v>
      </c>
      <c r="G11" s="15">
        <f>[1]ЮЛ!G13+'[1]ФЛ (полный)'!AB7</f>
        <v>11932.793458878572</v>
      </c>
      <c r="H11" s="15">
        <f>[1]ЮЛ!H13+'[1]ФЛ (полный)'!AA7</f>
        <v>9763.1946481733758</v>
      </c>
      <c r="I11" s="16"/>
      <c r="J11" s="15">
        <f t="shared" ref="J11:J39" si="1">K11+L11</f>
        <v>22253.941227697658</v>
      </c>
      <c r="K11" s="15">
        <f>[1]ЮЛ!K13+'[1]ФЛ (полный)'!AE7</f>
        <v>12239.687157983712</v>
      </c>
      <c r="L11" s="15">
        <f>[1]ЮЛ!L13+'[1]ФЛ (полный)'!AD7</f>
        <v>10014.254069713945</v>
      </c>
      <c r="M11" s="4"/>
    </row>
    <row r="12" spans="1:13" ht="15.75" x14ac:dyDescent="0.25">
      <c r="A12" s="14" t="s">
        <v>9</v>
      </c>
      <c r="B12" s="15">
        <f t="shared" ref="B12:B39" si="2">C12+D12</f>
        <v>9151.4088396264669</v>
      </c>
      <c r="C12" s="15">
        <f>[1]ЮЛ!C14+'[1]ФЛ (скрытый)'!Y10</f>
        <v>5033.2748617945563</v>
      </c>
      <c r="D12" s="15">
        <f>[1]ЮЛ!D14+'[1]ФЛ (скрытый)'!X10</f>
        <v>4118.1339778319098</v>
      </c>
      <c r="E12" s="16"/>
      <c r="F12" s="15">
        <f t="shared" si="0"/>
        <v>8025.8010372495673</v>
      </c>
      <c r="G12" s="15">
        <f>[1]ЮЛ!G14+'[1]ФЛ (полный)'!AB8</f>
        <v>4414.1905704872624</v>
      </c>
      <c r="H12" s="15">
        <f>[1]ЮЛ!H14+'[1]ФЛ (полный)'!AA8</f>
        <v>3611.6104667623049</v>
      </c>
      <c r="I12" s="16"/>
      <c r="J12" s="15">
        <f t="shared" si="1"/>
        <v>7094.1194356289325</v>
      </c>
      <c r="K12" s="15">
        <f>[1]ЮЛ!K14+'[1]ФЛ (полный)'!AE8</f>
        <v>3901.7861009209132</v>
      </c>
      <c r="L12" s="15">
        <f>[1]ЮЛ!L14+'[1]ФЛ (полный)'!AD8</f>
        <v>3192.3333347080197</v>
      </c>
      <c r="M12" s="4"/>
    </row>
    <row r="13" spans="1:13" ht="15.75" x14ac:dyDescent="0.25">
      <c r="A13" s="14" t="s">
        <v>32</v>
      </c>
      <c r="B13" s="15">
        <f t="shared" si="2"/>
        <v>9264.8203759877651</v>
      </c>
      <c r="C13" s="15">
        <f>[1]ЮЛ!C15+'[1]ФЛ (скрытый)'!Y11</f>
        <v>5095.6512067932708</v>
      </c>
      <c r="D13" s="15">
        <f>[1]ЮЛ!D15+'[1]ФЛ (скрытый)'!X11</f>
        <v>4169.1691691944934</v>
      </c>
      <c r="E13" s="16"/>
      <c r="F13" s="15">
        <f t="shared" si="0"/>
        <v>9424.5799616461045</v>
      </c>
      <c r="G13" s="15">
        <f>[1]ЮЛ!G15+'[1]ФЛ (полный)'!AB9</f>
        <v>5183.5189789053575</v>
      </c>
      <c r="H13" s="15">
        <f>[1]ЮЛ!H15+'[1]ФЛ (полный)'!AA9</f>
        <v>4241.060982740747</v>
      </c>
      <c r="I13" s="16"/>
      <c r="J13" s="15">
        <f t="shared" si="1"/>
        <v>9587.1426789290726</v>
      </c>
      <c r="K13" s="15">
        <f>[1]ЮЛ!K15+'[1]ФЛ (полный)'!AE9</f>
        <v>5272.9289364609904</v>
      </c>
      <c r="L13" s="15">
        <f>[1]ЮЛ!L15+'[1]ФЛ (полный)'!AD9</f>
        <v>4314.2137424680823</v>
      </c>
      <c r="M13" s="4"/>
    </row>
    <row r="14" spans="1:13" ht="15.75" x14ac:dyDescent="0.25">
      <c r="A14" s="14" t="s">
        <v>19</v>
      </c>
      <c r="B14" s="15">
        <f t="shared" si="2"/>
        <v>6974.7058640656487</v>
      </c>
      <c r="C14" s="15">
        <f>[1]ЮЛ!C16+'[1]ФЛ (скрытый)'!Y12</f>
        <v>3836.0882252361071</v>
      </c>
      <c r="D14" s="15">
        <f>[1]ЮЛ!D16+'[1]ФЛ (скрытый)'!X12</f>
        <v>3138.6176388295416</v>
      </c>
      <c r="E14" s="16"/>
      <c r="F14" s="15">
        <f t="shared" si="0"/>
        <v>6582.5241424195792</v>
      </c>
      <c r="G14" s="15">
        <f>[1]ЮЛ!G16+'[1]ФЛ (полный)'!AB10</f>
        <v>3620.3882783307686</v>
      </c>
      <c r="H14" s="15">
        <f>[1]ЮЛ!H16+'[1]ФЛ (полный)'!AA10</f>
        <v>2962.1358640888102</v>
      </c>
      <c r="I14" s="16"/>
      <c r="J14" s="15">
        <f t="shared" si="1"/>
        <v>6232.0250629948769</v>
      </c>
      <c r="K14" s="15">
        <f>[1]ЮЛ!K16+'[1]ФЛ (полный)'!AE10</f>
        <v>3427.6170309471822</v>
      </c>
      <c r="L14" s="15">
        <f>[1]ЮЛ!L16+'[1]ФЛ (полный)'!AD10</f>
        <v>2804.4080320476942</v>
      </c>
      <c r="M14" s="4"/>
    </row>
    <row r="15" spans="1:13" ht="15.75" x14ac:dyDescent="0.25">
      <c r="A15" s="14" t="s">
        <v>27</v>
      </c>
      <c r="B15" s="15">
        <f t="shared" si="2"/>
        <v>7310.2058076836365</v>
      </c>
      <c r="C15" s="15">
        <f>[1]ЮЛ!C17+'[1]ФЛ (скрытый)'!Y13</f>
        <v>4020.6131942259999</v>
      </c>
      <c r="D15" s="15">
        <f>[1]ЮЛ!D17+'[1]ФЛ (скрытый)'!X13</f>
        <v>3289.5926134576362</v>
      </c>
      <c r="E15" s="16"/>
      <c r="F15" s="15">
        <f t="shared" si="0"/>
        <v>7429.2739495253045</v>
      </c>
      <c r="G15" s="15">
        <f>[1]ЮЛ!G17+'[1]ФЛ (полный)'!AB11</f>
        <v>4086.1006722389175</v>
      </c>
      <c r="H15" s="15">
        <f>[1]ЮЛ!H17+'[1]ФЛ (полный)'!AA11</f>
        <v>3343.173277286387</v>
      </c>
      <c r="I15" s="16"/>
      <c r="J15" s="15">
        <f t="shared" si="1"/>
        <v>7550.3081901105234</v>
      </c>
      <c r="K15" s="15">
        <f>[1]ЮЛ!K17+'[1]ФЛ (полный)'!AE11</f>
        <v>4152.6514109607879</v>
      </c>
      <c r="L15" s="15">
        <f>[1]ЮЛ!L17+'[1]ФЛ (полный)'!AD11</f>
        <v>3397.6567791497355</v>
      </c>
      <c r="M15" s="4"/>
    </row>
    <row r="16" spans="1:13" ht="15.75" x14ac:dyDescent="0.25">
      <c r="A16" s="14" t="s">
        <v>5</v>
      </c>
      <c r="B16" s="15">
        <f t="shared" si="2"/>
        <v>56259.362552891544</v>
      </c>
      <c r="C16" s="15">
        <f>[1]ЮЛ!C18+'[1]ФЛ (скрытый)'!Y14</f>
        <v>30942.649404090349</v>
      </c>
      <c r="D16" s="15">
        <f>[1]ЮЛ!D18+'[1]ФЛ (скрытый)'!X14</f>
        <v>25316.713148801195</v>
      </c>
      <c r="E16" s="16"/>
      <c r="F16" s="15">
        <f t="shared" si="0"/>
        <v>57101.21228515714</v>
      </c>
      <c r="G16" s="15">
        <f>[1]ЮЛ!G18+'[1]ФЛ (полный)'!AB12</f>
        <v>31405.666756836428</v>
      </c>
      <c r="H16" s="15">
        <f>[1]ЮЛ!H18+'[1]ФЛ (полный)'!AA12</f>
        <v>25695.545528320712</v>
      </c>
      <c r="I16" s="16"/>
      <c r="J16" s="15">
        <f t="shared" si="1"/>
        <v>57958.054684348732</v>
      </c>
      <c r="K16" s="15">
        <f>[1]ЮЛ!K18+'[1]ФЛ (полный)'!AE12</f>
        <v>31876.947692091802</v>
      </c>
      <c r="L16" s="15">
        <f>[1]ЮЛ!L18+'[1]ФЛ (полный)'!AD12</f>
        <v>26081.10699225693</v>
      </c>
      <c r="M16" s="4"/>
    </row>
    <row r="17" spans="1:13" ht="15.75" x14ac:dyDescent="0.25">
      <c r="A17" s="14" t="s">
        <v>8</v>
      </c>
      <c r="B17" s="15">
        <f t="shared" si="2"/>
        <v>24876.44426362856</v>
      </c>
      <c r="C17" s="15">
        <f>[1]ЮЛ!C19+'[1]ФЛ (скрытый)'!Y15</f>
        <v>13682.044344995707</v>
      </c>
      <c r="D17" s="15">
        <f>[1]ЮЛ!D19+'[1]ФЛ (скрытый)'!X15</f>
        <v>11194.399918632851</v>
      </c>
      <c r="E17" s="16"/>
      <c r="F17" s="15">
        <f t="shared" si="0"/>
        <v>24905.336531621724</v>
      </c>
      <c r="G17" s="15">
        <f>[1]ЮЛ!G19+'[1]ФЛ (полный)'!AB13</f>
        <v>13697.935092391948</v>
      </c>
      <c r="H17" s="15">
        <f>[1]ЮЛ!H19+'[1]ФЛ (полный)'!AA13</f>
        <v>11207.401439229774</v>
      </c>
      <c r="I17" s="16"/>
      <c r="J17" s="15">
        <f t="shared" si="1"/>
        <v>24936.489444269158</v>
      </c>
      <c r="K17" s="15">
        <f>[1]ЮЛ!K19+'[1]ФЛ (полный)'!AE13</f>
        <v>13715.057130298037</v>
      </c>
      <c r="L17" s="15">
        <f>[1]ЮЛ!L19+'[1]ФЛ (полный)'!AD13</f>
        <v>11221.43231397112</v>
      </c>
      <c r="M17" s="4"/>
    </row>
    <row r="18" spans="1:13" ht="15.75" x14ac:dyDescent="0.25">
      <c r="A18" s="14" t="s">
        <v>10</v>
      </c>
      <c r="B18" s="15">
        <f t="shared" si="2"/>
        <v>10487.506681781701</v>
      </c>
      <c r="C18" s="15">
        <f>[1]ЮЛ!C20+'[1]ФЛ (скрытый)'!Y16</f>
        <v>5768.1286749799356</v>
      </c>
      <c r="D18" s="15">
        <f>[1]ЮЛ!D20+'[1]ФЛ (скрытый)'!X16</f>
        <v>4719.378006801765</v>
      </c>
      <c r="E18" s="16"/>
      <c r="F18" s="15">
        <f t="shared" si="0"/>
        <v>10780.697447301409</v>
      </c>
      <c r="G18" s="15">
        <f>[1]ЮЛ!G20+'[1]ФЛ (полный)'!AB14</f>
        <v>5929.3835960157758</v>
      </c>
      <c r="H18" s="15">
        <f>[1]ЮЛ!H20+'[1]ФЛ (полный)'!AA14</f>
        <v>4851.313851285634</v>
      </c>
      <c r="I18" s="16"/>
      <c r="J18" s="15">
        <f t="shared" si="1"/>
        <v>11082.165474435982</v>
      </c>
      <c r="K18" s="15">
        <f>[1]ЮЛ!K20+'[1]ФЛ (полный)'!AE14</f>
        <v>6095.1993606897904</v>
      </c>
      <c r="L18" s="15">
        <f>[1]ЮЛ!L20+'[1]ФЛ (полный)'!AD14</f>
        <v>4986.9661137461917</v>
      </c>
      <c r="M18" s="4"/>
    </row>
    <row r="19" spans="1:13" ht="15.75" x14ac:dyDescent="0.25">
      <c r="A19" s="14" t="s">
        <v>11</v>
      </c>
      <c r="B19" s="15">
        <f t="shared" si="2"/>
        <v>20463.916091434898</v>
      </c>
      <c r="C19" s="15">
        <f>[1]ЮЛ!C21+'[1]ФЛ (скрытый)'!Y17</f>
        <v>11255.153850289194</v>
      </c>
      <c r="D19" s="15">
        <f>[1]ЮЛ!D21+'[1]ФЛ (скрытый)'!X17</f>
        <v>9208.762241145705</v>
      </c>
      <c r="E19" s="16"/>
      <c r="F19" s="15">
        <f t="shared" si="0"/>
        <v>21171.204310410958</v>
      </c>
      <c r="G19" s="15">
        <f>[1]ЮЛ!G21+'[1]ФЛ (полный)'!AB15</f>
        <v>11644.162370726026</v>
      </c>
      <c r="H19" s="15">
        <f>[1]ЮЛ!H21+'[1]ФЛ (полный)'!AA15</f>
        <v>9527.041939684932</v>
      </c>
      <c r="I19" s="16"/>
      <c r="J19" s="15">
        <f t="shared" si="1"/>
        <v>21903.411101659833</v>
      </c>
      <c r="K19" s="15">
        <f>[1]ЮЛ!K21+'[1]ФЛ (полный)'!AE15</f>
        <v>12046.872857137909</v>
      </c>
      <c r="L19" s="15">
        <f>[1]ЮЛ!L21+'[1]ФЛ (полный)'!AD15</f>
        <v>9856.5382445219257</v>
      </c>
      <c r="M19" s="4"/>
    </row>
    <row r="20" spans="1:13" ht="15.75" x14ac:dyDescent="0.25">
      <c r="A20" s="14" t="s">
        <v>3</v>
      </c>
      <c r="B20" s="15">
        <f t="shared" si="2"/>
        <v>20932.983666715721</v>
      </c>
      <c r="C20" s="15">
        <f>[1]ЮЛ!C22+'[1]ФЛ (скрытый)'!Y18</f>
        <v>11513.141016693646</v>
      </c>
      <c r="D20" s="15">
        <f>[1]ЮЛ!D22+'[1]ФЛ (скрытый)'!X18</f>
        <v>9419.8426500220739</v>
      </c>
      <c r="E20" s="16"/>
      <c r="F20" s="15">
        <f t="shared" si="0"/>
        <v>19338.303605215158</v>
      </c>
      <c r="G20" s="15">
        <f>[1]ЮЛ!G22+'[1]ФЛ (полный)'!AB16</f>
        <v>10636.066982868339</v>
      </c>
      <c r="H20" s="15">
        <f>[1]ЮЛ!H22+'[1]ФЛ (полный)'!AA16</f>
        <v>8702.2366223468216</v>
      </c>
      <c r="I20" s="16"/>
      <c r="J20" s="15">
        <f t="shared" si="1"/>
        <v>17894.29535420613</v>
      </c>
      <c r="K20" s="15">
        <f>[1]ЮЛ!K22+'[1]ФЛ (полный)'!AE16</f>
        <v>9841.859196038371</v>
      </c>
      <c r="L20" s="15">
        <f>[1]ЮЛ!L22+'[1]ФЛ (полный)'!AD16</f>
        <v>8052.4361581677567</v>
      </c>
      <c r="M20" s="4"/>
    </row>
    <row r="21" spans="1:13" ht="15.75" x14ac:dyDescent="0.25">
      <c r="A21" s="14" t="s">
        <v>28</v>
      </c>
      <c r="B21" s="15">
        <f t="shared" si="2"/>
        <v>8520.3752579289649</v>
      </c>
      <c r="C21" s="15">
        <f>[1]ЮЛ!C23+'[1]ФЛ (скрытый)'!Y19</f>
        <v>4686.2063918609301</v>
      </c>
      <c r="D21" s="15">
        <f>[1]ЮЛ!D23+'[1]ФЛ (скрытый)'!X19</f>
        <v>3834.1688660680338</v>
      </c>
      <c r="E21" s="16"/>
      <c r="F21" s="15">
        <f t="shared" si="0"/>
        <v>8603.9116670527546</v>
      </c>
      <c r="G21" s="15">
        <f>[1]ЮЛ!G23+'[1]ФЛ (полный)'!AB17</f>
        <v>4732.1514168790154</v>
      </c>
      <c r="H21" s="15">
        <f>[1]ЮЛ!H23+'[1]ФЛ (полный)'!AA17</f>
        <v>3871.7602501737397</v>
      </c>
      <c r="I21" s="16"/>
      <c r="J21" s="15">
        <f t="shared" si="1"/>
        <v>8688.4388663840728</v>
      </c>
      <c r="K21" s="15">
        <f>[1]ЮЛ!K23+'[1]ФЛ (полный)'!AE17</f>
        <v>4778.6297779862398</v>
      </c>
      <c r="L21" s="15">
        <f>[1]ЮЛ!L23+'[1]ФЛ (полный)'!AD17</f>
        <v>3909.8090883978321</v>
      </c>
      <c r="M21" s="4"/>
    </row>
    <row r="22" spans="1:13" ht="15.75" x14ac:dyDescent="0.25">
      <c r="A22" s="14" t="s">
        <v>26</v>
      </c>
      <c r="B22" s="15">
        <f t="shared" si="2"/>
        <v>18353.214834886741</v>
      </c>
      <c r="C22" s="15">
        <f>[1]ЮЛ!C24+'[1]ФЛ (скрытый)'!Y20</f>
        <v>10094.268159187708</v>
      </c>
      <c r="D22" s="15">
        <f>[1]ЮЛ!D24+'[1]ФЛ (скрытый)'!X20</f>
        <v>8258.9466756990332</v>
      </c>
      <c r="E22" s="16"/>
      <c r="F22" s="15">
        <f t="shared" si="0"/>
        <v>18646.530840536412</v>
      </c>
      <c r="G22" s="15">
        <f>[1]ЮЛ!G24+'[1]ФЛ (полный)'!AB18</f>
        <v>10255.591962295028</v>
      </c>
      <c r="H22" s="15">
        <f>[1]ЮЛ!H24+'[1]ФЛ (полный)'!AA18</f>
        <v>8390.9388782413862</v>
      </c>
      <c r="I22" s="16"/>
      <c r="J22" s="15">
        <f t="shared" si="1"/>
        <v>18944.67143982189</v>
      </c>
      <c r="K22" s="15">
        <f>[1]ЮЛ!K24+'[1]ФЛ (полный)'!AE18</f>
        <v>10419.568826377041</v>
      </c>
      <c r="L22" s="15">
        <f>[1]ЮЛ!L24+'[1]ФЛ (полный)'!AD18</f>
        <v>8525.1026134448512</v>
      </c>
      <c r="M22" s="4"/>
    </row>
    <row r="23" spans="1:13" ht="15.75" x14ac:dyDescent="0.25">
      <c r="A23" s="14" t="s">
        <v>21</v>
      </c>
      <c r="B23" s="15">
        <f t="shared" si="2"/>
        <v>35556.562625984727</v>
      </c>
      <c r="C23" s="15">
        <f>[1]ЮЛ!C25+'[1]ФЛ (скрытый)'!Y21</f>
        <v>19556.1094442916</v>
      </c>
      <c r="D23" s="15">
        <f>[1]ЮЛ!D25+'[1]ФЛ (скрытый)'!X21</f>
        <v>16000.453181693127</v>
      </c>
      <c r="E23" s="16"/>
      <c r="F23" s="15">
        <f t="shared" si="0"/>
        <v>36039.191577454607</v>
      </c>
      <c r="G23" s="15">
        <f>[1]ЮЛ!G25+'[1]ФЛ (полный)'!AB19</f>
        <v>19821.555367600035</v>
      </c>
      <c r="H23" s="15">
        <f>[1]ЮЛ!H25+'[1]ФЛ (полный)'!AA19</f>
        <v>16217.636209854572</v>
      </c>
      <c r="I23" s="16"/>
      <c r="J23" s="15">
        <f t="shared" si="1"/>
        <v>36528.964756580302</v>
      </c>
      <c r="K23" s="15">
        <f>[1]ЮЛ!K25+'[1]ФЛ (полный)'!AE19</f>
        <v>20090.948241719165</v>
      </c>
      <c r="L23" s="15">
        <f>[1]ЮЛ!L25+'[1]ФЛ (полный)'!AD19</f>
        <v>16438.016514861134</v>
      </c>
      <c r="M23" s="4"/>
    </row>
    <row r="24" spans="1:13" ht="15.75" x14ac:dyDescent="0.25">
      <c r="A24" s="14" t="s">
        <v>4</v>
      </c>
      <c r="B24" s="15">
        <f t="shared" si="2"/>
        <v>15482.022851240021</v>
      </c>
      <c r="C24" s="15">
        <f>[1]ЮЛ!C26+'[1]ФЛ (скрытый)'!Y22</f>
        <v>8515.1125681820122</v>
      </c>
      <c r="D24" s="15">
        <f>[1]ЮЛ!D26+'[1]ФЛ (скрытый)'!X22</f>
        <v>6966.9102830580096</v>
      </c>
      <c r="E24" s="16"/>
      <c r="F24" s="15">
        <f t="shared" si="0"/>
        <v>15634.159718540481</v>
      </c>
      <c r="G24" s="15">
        <f>[1]ЮЛ!G26+'[1]ФЛ (полный)'!AB20</f>
        <v>8598.7878451972647</v>
      </c>
      <c r="H24" s="15">
        <f>[1]ЮЛ!H26+'[1]ФЛ (полный)'!AA20</f>
        <v>7035.3718733432161</v>
      </c>
      <c r="I24" s="16"/>
      <c r="J24" s="15">
        <f t="shared" si="1"/>
        <v>15788.605241600308</v>
      </c>
      <c r="K24" s="15">
        <f>[1]ЮЛ!K26+'[1]ФЛ (полный)'!AE20</f>
        <v>8683.7458705551689</v>
      </c>
      <c r="L24" s="15">
        <f>[1]ЮЛ!L26+'[1]ФЛ (полный)'!AD20</f>
        <v>7104.8593710451396</v>
      </c>
      <c r="M24" s="4"/>
    </row>
    <row r="25" spans="1:13" ht="15.75" x14ac:dyDescent="0.25">
      <c r="A25" s="14" t="s">
        <v>22</v>
      </c>
      <c r="B25" s="15">
        <f t="shared" si="2"/>
        <v>5277.5644469237504</v>
      </c>
      <c r="C25" s="15">
        <f>[1]ЮЛ!C27+'[1]ФЛ (скрытый)'!Y23</f>
        <v>2902.6604458080628</v>
      </c>
      <c r="D25" s="15">
        <f>[1]ЮЛ!D27+'[1]ФЛ (скрытый)'!X23</f>
        <v>2374.9040011156876</v>
      </c>
      <c r="E25" s="16"/>
      <c r="F25" s="15">
        <f t="shared" si="0"/>
        <v>5337.7889074834202</v>
      </c>
      <c r="G25" s="15">
        <f>[1]ЮЛ!G27+'[1]ФЛ (полный)'!AB21</f>
        <v>2935.7838991158815</v>
      </c>
      <c r="H25" s="15">
        <f>[1]ЮЛ!H27+'[1]ФЛ (полный)'!AA21</f>
        <v>2402.0050083675392</v>
      </c>
      <c r="I25" s="16"/>
      <c r="J25" s="15">
        <f t="shared" si="1"/>
        <v>5398.8804355012762</v>
      </c>
      <c r="K25" s="15">
        <f>[1]ЮЛ!K27+'[1]ФЛ (полный)'!AE21</f>
        <v>2969.3990843507017</v>
      </c>
      <c r="L25" s="15">
        <f>[1]ЮЛ!L27+'[1]ФЛ (полный)'!AD21</f>
        <v>2429.481351150574</v>
      </c>
      <c r="M25" s="4"/>
    </row>
    <row r="26" spans="1:13" ht="15.75" x14ac:dyDescent="0.25">
      <c r="A26" s="14" t="s">
        <v>35</v>
      </c>
      <c r="B26" s="15">
        <f t="shared" si="2"/>
        <v>16508.515260545631</v>
      </c>
      <c r="C26" s="15">
        <f>[1]ЮЛ!C28+'[1]ФЛ (скрытый)'!Y24</f>
        <v>9079.6833933000962</v>
      </c>
      <c r="D26" s="15">
        <f>[1]ЮЛ!D28+'[1]ФЛ (скрытый)'!X24</f>
        <v>7428.8318672455334</v>
      </c>
      <c r="E26" s="16"/>
      <c r="F26" s="15">
        <f t="shared" si="0"/>
        <v>17248.407054508545</v>
      </c>
      <c r="G26" s="15">
        <f>[1]ЮЛ!G28+'[1]ФЛ (полный)'!AB22</f>
        <v>9486.6238799797011</v>
      </c>
      <c r="H26" s="15">
        <f>[1]ЮЛ!H28+'[1]ФЛ (полный)'!AA22</f>
        <v>7761.7831745288449</v>
      </c>
      <c r="I26" s="16"/>
      <c r="J26" s="15">
        <f t="shared" si="1"/>
        <v>18023.343644660286</v>
      </c>
      <c r="K26" s="15">
        <f>[1]ЮЛ!K28+'[1]ФЛ (полный)'!AE22</f>
        <v>9912.8464257381565</v>
      </c>
      <c r="L26" s="15">
        <f>[1]ЮЛ!L28+'[1]ФЛ (полный)'!AD22</f>
        <v>8110.497218922128</v>
      </c>
      <c r="M26" s="4"/>
    </row>
    <row r="27" spans="1:13" ht="15.75" x14ac:dyDescent="0.25">
      <c r="A27" s="14" t="s">
        <v>34</v>
      </c>
      <c r="B27" s="15">
        <f t="shared" si="2"/>
        <v>23787.4642848156</v>
      </c>
      <c r="C27" s="15">
        <f>[1]ЮЛ!C29+'[1]ФЛ (скрытый)'!Y25</f>
        <v>13083.105356648581</v>
      </c>
      <c r="D27" s="15">
        <f>[1]ЮЛ!D29+'[1]ФЛ (скрытый)'!X25</f>
        <v>10704.358928167019</v>
      </c>
      <c r="E27" s="16"/>
      <c r="F27" s="15">
        <f t="shared" si="0"/>
        <v>24747.616766894236</v>
      </c>
      <c r="G27" s="15">
        <f>[1]ЮЛ!G29+'[1]ФЛ (полный)'!AB23</f>
        <v>13611.189221791832</v>
      </c>
      <c r="H27" s="15">
        <f>[1]ЮЛ!H29+'[1]ФЛ (полный)'!AA23</f>
        <v>11136.427545102406</v>
      </c>
      <c r="I27" s="16"/>
      <c r="J27" s="15">
        <f t="shared" si="1"/>
        <v>25747.832540594209</v>
      </c>
      <c r="K27" s="15">
        <f>[1]ЮЛ!K29+'[1]ФЛ (полный)'!AE23</f>
        <v>14161.325988451814</v>
      </c>
      <c r="L27" s="15">
        <f>[1]ЮЛ!L29+'[1]ФЛ (полный)'!AD23</f>
        <v>11586.506552142393</v>
      </c>
      <c r="M27" s="4"/>
    </row>
    <row r="28" spans="1:13" ht="15.75" x14ac:dyDescent="0.25">
      <c r="A28" s="14" t="s">
        <v>17</v>
      </c>
      <c r="B28" s="15">
        <f t="shared" si="2"/>
        <v>184971.3518963735</v>
      </c>
      <c r="C28" s="15">
        <f>[1]ЮЛ!C30+'[1]ФЛ (скрытый)'!Y26</f>
        <v>101734.24354300543</v>
      </c>
      <c r="D28" s="15">
        <f>[1]ЮЛ!D30+'[1]ФЛ (скрытый)'!X26</f>
        <v>83237.108353368065</v>
      </c>
      <c r="E28" s="16"/>
      <c r="F28" s="15">
        <f t="shared" si="0"/>
        <v>200636.61847044752</v>
      </c>
      <c r="G28" s="15">
        <f>[1]ЮЛ!G30+'[1]ФЛ (полный)'!AB24</f>
        <v>110350.14015874613</v>
      </c>
      <c r="H28" s="15">
        <f>[1]ЮЛ!H30+'[1]ФЛ (полный)'!AA24</f>
        <v>90286.478311701387</v>
      </c>
      <c r="I28" s="16"/>
      <c r="J28" s="15">
        <f t="shared" si="1"/>
        <v>217716.61018582905</v>
      </c>
      <c r="K28" s="15">
        <f>[1]ЮЛ!K30+'[1]ФЛ (полный)'!AE24</f>
        <v>119744.15693220598</v>
      </c>
      <c r="L28" s="15">
        <f>[1]ЮЛ!L30+'[1]ФЛ (полный)'!AD24</f>
        <v>97972.453253623054</v>
      </c>
      <c r="M28" s="4"/>
    </row>
    <row r="29" spans="1:13" ht="15.75" x14ac:dyDescent="0.25">
      <c r="A29" s="14" t="s">
        <v>23</v>
      </c>
      <c r="B29" s="15">
        <f t="shared" si="2"/>
        <v>27638.161221222756</v>
      </c>
      <c r="C29" s="15">
        <f>[1]ЮЛ!C31+'[1]ФЛ (скрытый)'!Y27</f>
        <v>15200.988671672516</v>
      </c>
      <c r="D29" s="15">
        <f>[1]ЮЛ!D31+'[1]ФЛ (скрытый)'!X27</f>
        <v>12437.17254955024</v>
      </c>
      <c r="E29" s="16"/>
      <c r="F29" s="15">
        <f t="shared" si="0"/>
        <v>28115.184985521752</v>
      </c>
      <c r="G29" s="15">
        <f>[1]ЮЛ!G31+'[1]ФЛ (полный)'!AB25</f>
        <v>15463.351742036963</v>
      </c>
      <c r="H29" s="15">
        <f>[1]ЮЛ!H31+'[1]ФЛ (полный)'!AA25</f>
        <v>12651.833243484787</v>
      </c>
      <c r="I29" s="16"/>
      <c r="J29" s="15">
        <f t="shared" si="1"/>
        <v>28600.575691776045</v>
      </c>
      <c r="K29" s="15">
        <f>[1]ЮЛ!K31+'[1]ФЛ (полный)'!AE25</f>
        <v>15730.336113226824</v>
      </c>
      <c r="L29" s="15">
        <f>[1]ЮЛ!L31+'[1]ФЛ (полный)'!AD25</f>
        <v>12870.239578549219</v>
      </c>
      <c r="M29" s="4"/>
    </row>
    <row r="30" spans="1:13" ht="15.75" x14ac:dyDescent="0.25">
      <c r="A30" s="14" t="s">
        <v>7</v>
      </c>
      <c r="B30" s="15">
        <f t="shared" si="2"/>
        <v>6963.411331598576</v>
      </c>
      <c r="C30" s="15">
        <f>[1]ЮЛ!C32+'[1]ФЛ (скрытый)'!Y28</f>
        <v>3829.8762323792166</v>
      </c>
      <c r="D30" s="15">
        <f>[1]ЮЛ!D32+'[1]ФЛ (скрытый)'!X28</f>
        <v>3133.5350992193589</v>
      </c>
      <c r="E30" s="16"/>
      <c r="F30" s="15">
        <f t="shared" si="0"/>
        <v>7190.8015531057135</v>
      </c>
      <c r="G30" s="15">
        <f>[1]ЮЛ!G32+'[1]ФЛ (полный)'!AB26</f>
        <v>3954.9408542081424</v>
      </c>
      <c r="H30" s="15">
        <f>[1]ЮЛ!H32+'[1]ФЛ (полный)'!AA26</f>
        <v>3235.8606988975712</v>
      </c>
      <c r="I30" s="16"/>
      <c r="J30" s="15">
        <f t="shared" si="1"/>
        <v>7425.9601146521236</v>
      </c>
      <c r="K30" s="15">
        <f>[1]ЮЛ!K32+'[1]ФЛ (полный)'!AE26</f>
        <v>4084.2891960586685</v>
      </c>
      <c r="L30" s="15">
        <f>[1]ЮЛ!L32+'[1]ФЛ (полный)'!AD26</f>
        <v>3341.6709185934556</v>
      </c>
      <c r="M30" s="4"/>
    </row>
    <row r="31" spans="1:13" ht="15.75" x14ac:dyDescent="0.25">
      <c r="A31" s="14" t="s">
        <v>30</v>
      </c>
      <c r="B31" s="15">
        <f t="shared" si="2"/>
        <v>18565.261012549872</v>
      </c>
      <c r="C31" s="15">
        <f>[1]ЮЛ!C33+'[1]ФЛ (скрытый)'!Y29</f>
        <v>10210.893556902431</v>
      </c>
      <c r="D31" s="15">
        <f>[1]ЮЛ!D33+'[1]ФЛ (скрытый)'!X29</f>
        <v>8354.3674556474416</v>
      </c>
      <c r="E31" s="16"/>
      <c r="F31" s="15">
        <f t="shared" si="0"/>
        <v>19173.266041709605</v>
      </c>
      <c r="G31" s="15">
        <f>[1]ЮЛ!G33+'[1]ФЛ (полный)'!AB27</f>
        <v>10545.296322940283</v>
      </c>
      <c r="H31" s="15">
        <f>[1]ЮЛ!H33+'[1]ФЛ (полный)'!AA27</f>
        <v>8627.9697187693218</v>
      </c>
      <c r="I31" s="16"/>
      <c r="J31" s="15">
        <f t="shared" si="1"/>
        <v>19801.701631468371</v>
      </c>
      <c r="K31" s="15">
        <f>[1]ЮЛ!K33+'[1]ФЛ (полный)'!AE27</f>
        <v>10890.921050007604</v>
      </c>
      <c r="L31" s="15">
        <f>[1]ЮЛ!L33+'[1]ФЛ (полный)'!AD27</f>
        <v>8910.7805814607655</v>
      </c>
      <c r="M31" s="4"/>
    </row>
    <row r="32" spans="1:13" ht="15.75" x14ac:dyDescent="0.25">
      <c r="A32" s="14" t="s">
        <v>13</v>
      </c>
      <c r="B32" s="15">
        <f t="shared" si="2"/>
        <v>21971.548149462105</v>
      </c>
      <c r="C32" s="15">
        <f>[1]ЮЛ!C34+'[1]ФЛ (скрытый)'!Y30</f>
        <v>12084.351482204158</v>
      </c>
      <c r="D32" s="15">
        <f>[1]ЮЛ!D34+'[1]ФЛ (скрытый)'!X30</f>
        <v>9887.1966672579474</v>
      </c>
      <c r="E32" s="16"/>
      <c r="F32" s="15">
        <f t="shared" si="0"/>
        <v>22466.754240594862</v>
      </c>
      <c r="G32" s="15">
        <f>[1]ЮЛ!G34+'[1]ФЛ (полный)'!AB28</f>
        <v>12356.714832327176</v>
      </c>
      <c r="H32" s="15">
        <f>[1]ЮЛ!H34+'[1]ФЛ (полный)'!AA28</f>
        <v>10110.039408267687</v>
      </c>
      <c r="I32" s="16"/>
      <c r="J32" s="15">
        <f t="shared" si="1"/>
        <v>22973.120805648472</v>
      </c>
      <c r="K32" s="15">
        <f>[1]ЮЛ!K34+'[1]ФЛ (полный)'!AE28</f>
        <v>12635.21504900666</v>
      </c>
      <c r="L32" s="15">
        <f>[1]ЮЛ!L34+'[1]ФЛ (полный)'!AD28</f>
        <v>10337.905756641812</v>
      </c>
      <c r="M32" s="4"/>
    </row>
    <row r="33" spans="1:13" ht="15.75" x14ac:dyDescent="0.25">
      <c r="A33" s="14" t="s">
        <v>25</v>
      </c>
      <c r="B33" s="15">
        <f t="shared" si="2"/>
        <v>42441.590044221768</v>
      </c>
      <c r="C33" s="15">
        <f>[1]ЮЛ!C35+'[1]ФЛ (скрытый)'!Y31</f>
        <v>23342.874524321975</v>
      </c>
      <c r="D33" s="15">
        <f>[1]ЮЛ!D35+'[1]ФЛ (скрытый)'!X31</f>
        <v>19098.715519899797</v>
      </c>
      <c r="E33" s="16"/>
      <c r="F33" s="15">
        <f t="shared" si="0"/>
        <v>53095.91986771299</v>
      </c>
      <c r="G33" s="15">
        <f>[1]ЮЛ!G35+'[1]ФЛ (полный)'!AB29</f>
        <v>29202.755927242149</v>
      </c>
      <c r="H33" s="15">
        <f>[1]ЮЛ!H35+'[1]ФЛ (полный)'!AA29</f>
        <v>23893.163940470844</v>
      </c>
      <c r="I33" s="16"/>
      <c r="J33" s="15">
        <f t="shared" si="1"/>
        <v>66766.186249756807</v>
      </c>
      <c r="K33" s="15">
        <f>[1]ЮЛ!K35+'[1]ФЛ (полный)'!AE29</f>
        <v>36721.415888091244</v>
      </c>
      <c r="L33" s="15">
        <f>[1]ЮЛ!L35+'[1]ФЛ (полный)'!AD29</f>
        <v>30044.77036166556</v>
      </c>
      <c r="M33" s="4"/>
    </row>
    <row r="34" spans="1:13" ht="15.75" x14ac:dyDescent="0.25">
      <c r="A34" s="14" t="s">
        <v>29</v>
      </c>
      <c r="B34" s="15">
        <f t="shared" si="2"/>
        <v>6657.9072632246789</v>
      </c>
      <c r="C34" s="15">
        <f>[1]ЮЛ!C36+'[1]ФЛ (скрытый)'!Y32</f>
        <v>3661.8489947735734</v>
      </c>
      <c r="D34" s="15">
        <f>[1]ЮЛ!D36+'[1]ФЛ (скрытый)'!X32</f>
        <v>2996.0582684511055</v>
      </c>
      <c r="E34" s="16"/>
      <c r="F34" s="15">
        <f t="shared" si="0"/>
        <v>6951.0379889204178</v>
      </c>
      <c r="G34" s="15">
        <f>[1]ЮЛ!G36+'[1]ФЛ (полный)'!AB30</f>
        <v>3823.0708939062301</v>
      </c>
      <c r="H34" s="15">
        <f>[1]ЮЛ!H36+'[1]ФЛ (полный)'!AA30</f>
        <v>3127.9670950141881</v>
      </c>
      <c r="I34" s="16"/>
      <c r="J34" s="15">
        <f t="shared" si="1"/>
        <v>7257.8931264563371</v>
      </c>
      <c r="K34" s="15">
        <f>[1]ЮЛ!K36+'[1]ФЛ (полный)'!AE30</f>
        <v>3991.8574560009856</v>
      </c>
      <c r="L34" s="15">
        <f>[1]ЮЛ!L36+'[1]ФЛ (полный)'!AD30</f>
        <v>3266.0356704553515</v>
      </c>
      <c r="M34" s="4"/>
    </row>
    <row r="35" spans="1:13" ht="15.75" x14ac:dyDescent="0.25">
      <c r="A35" s="14" t="s">
        <v>20</v>
      </c>
      <c r="B35" s="15">
        <f t="shared" si="2"/>
        <v>5116.4204814118275</v>
      </c>
      <c r="C35" s="15">
        <f>[1]ЮЛ!C37+'[1]ФЛ (скрытый)'!Y33</f>
        <v>2814.0312647765054</v>
      </c>
      <c r="D35" s="15">
        <f>[1]ЮЛ!D37+'[1]ФЛ (скрытый)'!X33</f>
        <v>2302.3892166353226</v>
      </c>
      <c r="E35" s="16"/>
      <c r="F35" s="15">
        <f t="shared" si="0"/>
        <v>5234.5524157933487</v>
      </c>
      <c r="G35" s="15">
        <f>[1]ЮЛ!G37+'[1]ФЛ (полный)'!AB31</f>
        <v>2879.0038286863419</v>
      </c>
      <c r="H35" s="15">
        <f>[1]ЮЛ!H37+'[1]ФЛ (полный)'!AA31</f>
        <v>2355.5485871070068</v>
      </c>
      <c r="I35" s="16"/>
      <c r="J35" s="15">
        <f t="shared" si="1"/>
        <v>5355.367300206346</v>
      </c>
      <c r="K35" s="15">
        <f>[1]ЮЛ!K37+'[1]ФЛ (полный)'!AE31</f>
        <v>2945.4311382634905</v>
      </c>
      <c r="L35" s="15">
        <f>[1]ЮЛ!L37+'[1]ФЛ (полный)'!AD31</f>
        <v>2409.9361619428555</v>
      </c>
      <c r="M35" s="4"/>
    </row>
    <row r="36" spans="1:13" ht="15.75" x14ac:dyDescent="0.25">
      <c r="A36" s="14" t="s">
        <v>31</v>
      </c>
      <c r="B36" s="15">
        <f t="shared" si="2"/>
        <v>11400.090376994545</v>
      </c>
      <c r="C36" s="15">
        <f>[1]ЮЛ!C38+'[1]ФЛ (скрытый)'!Y34</f>
        <v>6270.0497073469996</v>
      </c>
      <c r="D36" s="15">
        <f>[1]ЮЛ!D38+'[1]ФЛ (скрытый)'!X34</f>
        <v>5130.0406696475457</v>
      </c>
      <c r="E36" s="16"/>
      <c r="F36" s="15">
        <f t="shared" si="0"/>
        <v>11602.323204652308</v>
      </c>
      <c r="G36" s="15">
        <f>[1]ЮЛ!G38+'[1]ФЛ (полный)'!AB32</f>
        <v>6381.2777625587696</v>
      </c>
      <c r="H36" s="15">
        <f>[1]ЮЛ!H38+'[1]ФЛ (полный)'!AA32</f>
        <v>5221.0454420935384</v>
      </c>
      <c r="I36" s="16"/>
      <c r="J36" s="15">
        <f t="shared" si="1"/>
        <v>11808.154976515483</v>
      </c>
      <c r="K36" s="15">
        <f>[1]ЮЛ!K38+'[1]ФЛ (полный)'!AE32</f>
        <v>6494.4634316585161</v>
      </c>
      <c r="L36" s="15">
        <f>[1]ЮЛ!L38+'[1]ФЛ (полный)'!AD32</f>
        <v>5313.6915448569671</v>
      </c>
      <c r="M36" s="4"/>
    </row>
    <row r="37" spans="1:13" ht="15.75" x14ac:dyDescent="0.25">
      <c r="A37" s="14" t="s">
        <v>33</v>
      </c>
      <c r="B37" s="15">
        <f t="shared" si="2"/>
        <v>22706.376808614572</v>
      </c>
      <c r="C37" s="15">
        <f>[1]ЮЛ!C39+'[1]ФЛ (скрытый)'!Y35</f>
        <v>12488.507244738013</v>
      </c>
      <c r="D37" s="15">
        <f>[1]ЮЛ!D39+'[1]ФЛ (скрытый)'!X35</f>
        <v>10217.869563876557</v>
      </c>
      <c r="E37" s="16"/>
      <c r="F37" s="15">
        <f t="shared" si="0"/>
        <v>23268.424465872718</v>
      </c>
      <c r="G37" s="15">
        <f>[1]ЮЛ!G39+'[1]ФЛ (полный)'!AB33</f>
        <v>12797.633456229996</v>
      </c>
      <c r="H37" s="15">
        <f>[1]ЮЛ!H39+'[1]ФЛ (полный)'!AA33</f>
        <v>10470.791009642724</v>
      </c>
      <c r="I37" s="16"/>
      <c r="J37" s="15">
        <f t="shared" si="1"/>
        <v>23844.413578217624</v>
      </c>
      <c r="K37" s="15">
        <f>[1]ЮЛ!K39+'[1]ФЛ (полный)'!AE33</f>
        <v>13114.423290669693</v>
      </c>
      <c r="L37" s="15">
        <f>[1]ЮЛ!L39+'[1]ФЛ (полный)'!AD33</f>
        <v>10729.990287547931</v>
      </c>
      <c r="M37" s="4"/>
    </row>
    <row r="38" spans="1:13" ht="15.75" x14ac:dyDescent="0.25">
      <c r="A38" s="14" t="s">
        <v>1</v>
      </c>
      <c r="B38" s="15">
        <f t="shared" si="2"/>
        <v>8443.0729923788513</v>
      </c>
      <c r="C38" s="15">
        <f>[1]ЮЛ!C40+'[1]ФЛ (скрытый)'!Y36</f>
        <v>4643.6901458083685</v>
      </c>
      <c r="D38" s="15">
        <f>[1]ЮЛ!D40+'[1]ФЛ (скрытый)'!X36</f>
        <v>3799.3828465704828</v>
      </c>
      <c r="E38" s="16"/>
      <c r="F38" s="15">
        <f t="shared" si="0"/>
        <v>8738.1280614218467</v>
      </c>
      <c r="G38" s="15">
        <f>[1]ЮЛ!G40+'[1]ФЛ (полный)'!AB34</f>
        <v>4805.9704337820158</v>
      </c>
      <c r="H38" s="15">
        <f>[1]ЮЛ!H40+'[1]ФЛ (полный)'!AA34</f>
        <v>3932.1576276398305</v>
      </c>
      <c r="I38" s="16"/>
      <c r="J38" s="15">
        <f t="shared" si="1"/>
        <v>9043.8537185936857</v>
      </c>
      <c r="K38" s="15">
        <f>[1]ЮЛ!K40+'[1]ФЛ (полный)'!AE34</f>
        <v>4974.1028432515268</v>
      </c>
      <c r="L38" s="15">
        <f>[1]ЮЛ!L40+'[1]ФЛ (полный)'!AD34</f>
        <v>4069.7508753421585</v>
      </c>
      <c r="M38" s="4"/>
    </row>
    <row r="39" spans="1:13" ht="15.75" x14ac:dyDescent="0.25">
      <c r="A39" s="14" t="s">
        <v>15</v>
      </c>
      <c r="B39" s="15">
        <f t="shared" si="2"/>
        <v>13242.868891476022</v>
      </c>
      <c r="C39" s="15">
        <f>[1]ЮЛ!C41+'[1]ФЛ (скрытый)'!Y37</f>
        <v>7283.5778903118126</v>
      </c>
      <c r="D39" s="15">
        <f>[1]ЮЛ!D41+'[1]ФЛ (скрытый)'!X37</f>
        <v>5959.2910011642098</v>
      </c>
      <c r="E39" s="16"/>
      <c r="F39" s="15">
        <f t="shared" si="0"/>
        <v>13493.171862741623</v>
      </c>
      <c r="G39" s="15">
        <f>[1]ЮЛ!G41+'[1]ФЛ (полный)'!AB35</f>
        <v>7421.2445245078934</v>
      </c>
      <c r="H39" s="15">
        <f>[1]ЮЛ!H41+'[1]ФЛ (полный)'!AA35</f>
        <v>6071.9273382337306</v>
      </c>
      <c r="I39" s="16"/>
      <c r="J39" s="15">
        <f t="shared" si="1"/>
        <v>13748.201956142508</v>
      </c>
      <c r="K39" s="15">
        <f>[1]ЮЛ!K41+'[1]ФЛ (полный)'!AE35</f>
        <v>7561.4920537033795</v>
      </c>
      <c r="L39" s="15">
        <f>[1]ЮЛ!L41+'[1]ФЛ (полный)'!AD35</f>
        <v>6186.7099024391282</v>
      </c>
      <c r="M39" s="4"/>
    </row>
    <row r="40" spans="1:13" ht="15.75" x14ac:dyDescent="0.25">
      <c r="A40" s="17"/>
      <c r="B40" s="18"/>
      <c r="C40" s="19"/>
      <c r="D40" s="20"/>
      <c r="E40" s="8"/>
      <c r="F40" s="18"/>
      <c r="G40" s="19"/>
      <c r="H40" s="20"/>
      <c r="I40" s="8"/>
      <c r="J40" s="18"/>
      <c r="K40" s="19"/>
      <c r="L40" s="20"/>
      <c r="M40" s="4"/>
    </row>
    <row r="41" spans="1:13" ht="15.75" x14ac:dyDescent="0.25">
      <c r="A41" s="75" t="s">
        <v>46</v>
      </c>
      <c r="B41" s="21" t="s">
        <v>43</v>
      </c>
      <c r="C41" s="11">
        <f>100%-D41</f>
        <v>0.8</v>
      </c>
      <c r="D41" s="11">
        <v>0.2</v>
      </c>
      <c r="E41" s="8"/>
      <c r="F41" s="21" t="s">
        <v>43</v>
      </c>
      <c r="G41" s="11">
        <f>100%-H41</f>
        <v>0.8</v>
      </c>
      <c r="H41" s="11">
        <v>0.2</v>
      </c>
      <c r="I41" s="8"/>
      <c r="J41" s="21" t="s">
        <v>43</v>
      </c>
      <c r="K41" s="11">
        <f>100%-L41</f>
        <v>0.8</v>
      </c>
      <c r="L41" s="11">
        <v>0.2</v>
      </c>
      <c r="M41" s="4"/>
    </row>
    <row r="42" spans="1:13" ht="15.75" x14ac:dyDescent="0.25">
      <c r="A42" s="75"/>
      <c r="B42" s="12">
        <f>SUM(B43:B47)</f>
        <v>1916284.5669353597</v>
      </c>
      <c r="C42" s="12">
        <f>SUM(C43:C47)</f>
        <v>1533027.6370810878</v>
      </c>
      <c r="D42" s="12">
        <f>SUM(D43:D47)</f>
        <v>383256.92985427199</v>
      </c>
      <c r="E42" s="13"/>
      <c r="F42" s="12">
        <f>SUM(G42,H42)</f>
        <v>1958195.9724638071</v>
      </c>
      <c r="G42" s="12">
        <f>SUM(G43:G47)</f>
        <v>1566556.7709790457</v>
      </c>
      <c r="H42" s="12">
        <f>SUM(H43:H47)</f>
        <v>391639.20148476143</v>
      </c>
      <c r="I42" s="13"/>
      <c r="J42" s="12">
        <f>SUM(K42,L42)</f>
        <v>2001108.1118164121</v>
      </c>
      <c r="K42" s="12">
        <f>SUM(K43:K47)</f>
        <v>1600886.5094531297</v>
      </c>
      <c r="L42" s="12">
        <f>SUM(L43:L47)</f>
        <v>400221.60236328241</v>
      </c>
      <c r="M42" s="4"/>
    </row>
    <row r="43" spans="1:13" ht="15.75" x14ac:dyDescent="0.25">
      <c r="A43" s="14" t="s">
        <v>14</v>
      </c>
      <c r="B43" s="15">
        <f>C43+D43</f>
        <v>98006.230546254039</v>
      </c>
      <c r="C43" s="15">
        <f>[1]ЮЛ!C45+'[1]ФЛ (скрытый)'!Y38</f>
        <v>78404.985688203233</v>
      </c>
      <c r="D43" s="15">
        <f>[1]ЮЛ!D45+'[1]ФЛ (полный)'!X36</f>
        <v>19601.24485805081</v>
      </c>
      <c r="E43" s="16"/>
      <c r="F43" s="15">
        <f>G43+H43</f>
        <v>101541.06984070035</v>
      </c>
      <c r="G43" s="15">
        <f>[1]ЮЛ!G45+'[1]ФЛ (полный)'!AB36</f>
        <v>81232.856104560284</v>
      </c>
      <c r="H43" s="15">
        <f>[1]ЮЛ!H45+'[1]ФЛ (полный)'!AA36</f>
        <v>20308.213736140071</v>
      </c>
      <c r="I43" s="16"/>
      <c r="J43" s="15">
        <f>K43+L43</f>
        <v>105205.38067281275</v>
      </c>
      <c r="K43" s="15">
        <f>[1]ЮЛ!K45+'[1]ФЛ (полный)'!AE36</f>
        <v>84164.284538250198</v>
      </c>
      <c r="L43" s="15">
        <f>[1]ЮЛ!L45+'[1]ФЛ (полный)'!AD36</f>
        <v>21041.096134562551</v>
      </c>
      <c r="M43" s="4"/>
    </row>
    <row r="44" spans="1:13" ht="15.75" x14ac:dyDescent="0.25">
      <c r="A44" s="14" t="s">
        <v>16</v>
      </c>
      <c r="B44" s="15">
        <f>C44+D44</f>
        <v>43487.575958731642</v>
      </c>
      <c r="C44" s="15">
        <f>[1]ЮЛ!C46+'[1]ФЛ (скрытый)'!Y39</f>
        <v>34790.049784585317</v>
      </c>
      <c r="D44" s="15">
        <f>[1]ЮЛ!D46+'[1]ФЛ (полный)'!X37</f>
        <v>8697.5261741463291</v>
      </c>
      <c r="E44" s="16"/>
      <c r="F44" s="15">
        <f>G44+H44</f>
        <v>44015.954959153387</v>
      </c>
      <c r="G44" s="15">
        <f>[1]ЮЛ!G46+'[1]ФЛ (полный)'!AB37</f>
        <v>35212.76070332271</v>
      </c>
      <c r="H44" s="15">
        <f>[1]ЮЛ!H46+'[1]ФЛ (полный)'!AA37</f>
        <v>8803.1942558306782</v>
      </c>
      <c r="I44" s="16"/>
      <c r="J44" s="15">
        <f>K44+L44</f>
        <v>44551.875251571633</v>
      </c>
      <c r="K44" s="15">
        <f>[1]ЮЛ!K46+'[1]ФЛ (полный)'!AE37</f>
        <v>35641.50020125731</v>
      </c>
      <c r="L44" s="15">
        <f>[1]ЮЛ!L46+'[1]ФЛ (полный)'!AD37</f>
        <v>8910.3750503143274</v>
      </c>
      <c r="M44" s="4"/>
    </row>
    <row r="45" spans="1:13" ht="15.75" x14ac:dyDescent="0.25">
      <c r="A45" s="14" t="s">
        <v>2</v>
      </c>
      <c r="B45" s="15">
        <f>C45+D45</f>
        <v>23717.895838257577</v>
      </c>
      <c r="C45" s="15">
        <f>[1]ЮЛ!C47+'[1]ФЛ (скрытый)'!Y40</f>
        <v>18974.297982606062</v>
      </c>
      <c r="D45" s="15">
        <f>[1]ЮЛ!D47+'[1]ФЛ (полный)'!X38</f>
        <v>4743.5978556515156</v>
      </c>
      <c r="E45" s="16"/>
      <c r="F45" s="15">
        <f>G45+H45</f>
        <v>25171.659503959989</v>
      </c>
      <c r="G45" s="15">
        <f>[1]ЮЛ!G47+'[1]ФЛ (полный)'!AB38</f>
        <v>20137.327923167992</v>
      </c>
      <c r="H45" s="15">
        <f>[1]ЮЛ!H47+'[1]ФЛ (полный)'!AA38</f>
        <v>5034.3315807919971</v>
      </c>
      <c r="I45" s="16"/>
      <c r="J45" s="15">
        <f>K45+L45</f>
        <v>26721.922913048853</v>
      </c>
      <c r="K45" s="15">
        <f>[1]ЮЛ!K47+'[1]ФЛ (полный)'!AE38</f>
        <v>21377.538330439082</v>
      </c>
      <c r="L45" s="15">
        <f>[1]ЮЛ!L47+'[1]ФЛ (полный)'!AD38</f>
        <v>5344.3845826097704</v>
      </c>
      <c r="M45" s="4"/>
    </row>
    <row r="46" spans="1:13" ht="15.75" x14ac:dyDescent="0.25">
      <c r="A46" s="14" t="s">
        <v>6</v>
      </c>
      <c r="B46" s="15">
        <f>C46+D46</f>
        <v>29245.101766280102</v>
      </c>
      <c r="C46" s="15">
        <f>[1]ЮЛ!C48+'[1]ФЛ (скрытый)'!Y41</f>
        <v>23396.106168224083</v>
      </c>
      <c r="D46" s="15">
        <f>[1]ЮЛ!D48+'[1]ФЛ (полный)'!X39</f>
        <v>5848.9955980560208</v>
      </c>
      <c r="E46" s="16"/>
      <c r="F46" s="15">
        <f>G46+H46</f>
        <v>30312.592185273097</v>
      </c>
      <c r="G46" s="15">
        <f>[1]ЮЛ!G48+'[1]ФЛ (полный)'!AB39</f>
        <v>24250.066420218478</v>
      </c>
      <c r="H46" s="15">
        <f>[1]ЮЛ!H48+'[1]ФЛ (полный)'!AA39</f>
        <v>6062.52576505462</v>
      </c>
      <c r="I46" s="16"/>
      <c r="J46" s="15">
        <f>K46+L46</f>
        <v>31421.517222453316</v>
      </c>
      <c r="K46" s="15">
        <f>[1]ЮЛ!K48+'[1]ФЛ (полный)'!AE39</f>
        <v>25137.253777962655</v>
      </c>
      <c r="L46" s="15">
        <f>[1]ЮЛ!L48+'[1]ФЛ (полный)'!AD39</f>
        <v>6284.2634444906635</v>
      </c>
      <c r="M46" s="4"/>
    </row>
    <row r="47" spans="1:13" ht="15.75" x14ac:dyDescent="0.25">
      <c r="A47" s="14" t="s">
        <v>24</v>
      </c>
      <c r="B47" s="15">
        <f>C47+D47</f>
        <v>1721827.7628258364</v>
      </c>
      <c r="C47" s="15">
        <f>[1]ЮЛ!C49+'[1]ФЛ (скрытый)'!Y42</f>
        <v>1377462.1974574691</v>
      </c>
      <c r="D47" s="15">
        <f>[1]ЮЛ!D49+'[1]ФЛ (полный)'!X40</f>
        <v>344365.5653683673</v>
      </c>
      <c r="E47" s="16"/>
      <c r="F47" s="15">
        <f>G47+H47</f>
        <v>1757154.6959747202</v>
      </c>
      <c r="G47" s="15">
        <f>[1]ЮЛ!G49+'[1]ФЛ (полный)'!AB40</f>
        <v>1405723.7598277761</v>
      </c>
      <c r="H47" s="15">
        <f>[1]ЮЛ!H49+'[1]ФЛ (полный)'!AA40</f>
        <v>351430.93614694406</v>
      </c>
      <c r="I47" s="16"/>
      <c r="J47" s="15">
        <f>K47+L47</f>
        <v>1793207.4157565255</v>
      </c>
      <c r="K47" s="15">
        <f>[1]ЮЛ!K49+'[1]ФЛ (полный)'!AE40</f>
        <v>1434565.9326052205</v>
      </c>
      <c r="L47" s="15">
        <f>[1]ЮЛ!L49+'[1]ФЛ (полный)'!AD40</f>
        <v>358641.48315130512</v>
      </c>
      <c r="M47" s="4"/>
    </row>
    <row r="48" spans="1:13" ht="15.75" x14ac:dyDescent="0.25">
      <c r="A48" s="17"/>
      <c r="B48" s="18"/>
      <c r="C48" s="19"/>
      <c r="D48" s="20"/>
      <c r="E48" s="8"/>
      <c r="F48" s="18"/>
      <c r="G48" s="19"/>
      <c r="H48" s="20"/>
      <c r="I48" s="8"/>
      <c r="J48" s="18"/>
      <c r="K48" s="19"/>
      <c r="L48" s="20"/>
      <c r="M48" s="4"/>
    </row>
    <row r="49" spans="1:13" ht="15.75" x14ac:dyDescent="0.25">
      <c r="A49" s="22" t="s">
        <v>47</v>
      </c>
      <c r="B49" s="12">
        <f>SUM(C49,D49)</f>
        <v>2604349.8579070312</v>
      </c>
      <c r="C49" s="12">
        <f>SUM(C42,C9)</f>
        <v>1911463.5471155071</v>
      </c>
      <c r="D49" s="12">
        <f>SUM(D42,D9)</f>
        <v>692886.31079152413</v>
      </c>
      <c r="E49" s="13"/>
      <c r="F49" s="12">
        <f>SUM(G49,H49)</f>
        <v>2678666.1862983564</v>
      </c>
      <c r="G49" s="12">
        <f>SUM(G42,G9)</f>
        <v>1962815.3885880481</v>
      </c>
      <c r="H49" s="12">
        <f>SUM(H42,H9)</f>
        <v>715850.79771030857</v>
      </c>
      <c r="I49" s="13"/>
      <c r="J49" s="12">
        <f>SUM(K49,L49)</f>
        <v>2759063.350225755</v>
      </c>
      <c r="K49" s="12">
        <f>SUM(K42,K9)</f>
        <v>2017761.9828341184</v>
      </c>
      <c r="L49" s="12">
        <f>SUM(L42,L9)</f>
        <v>741301.36739163683</v>
      </c>
      <c r="M49" s="4"/>
    </row>
    <row r="50" spans="1:1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</row>
  </sheetData>
  <mergeCells count="10">
    <mergeCell ref="K2:L2"/>
    <mergeCell ref="A41:A42"/>
    <mergeCell ref="A4:L4"/>
    <mergeCell ref="A6:A9"/>
    <mergeCell ref="B6:D6"/>
    <mergeCell ref="F6:H6"/>
    <mergeCell ref="J6:L6"/>
    <mergeCell ref="B7:B8"/>
    <mergeCell ref="F7:F8"/>
    <mergeCell ref="J7:J8"/>
  </mergeCells>
  <pageMargins left="0.45" right="0.31496062992125984" top="0.45" bottom="0.43" header="0.31496062992125984" footer="0.19"/>
  <pageSetup paperSize="9" scale="5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3"/>
  <sheetViews>
    <sheetView view="pageBreakPreview" zoomScale="60" zoomScaleNormal="69" workbookViewId="0">
      <selection activeCell="H30" sqref="H30"/>
    </sheetView>
  </sheetViews>
  <sheetFormatPr defaultRowHeight="15" x14ac:dyDescent="0.25"/>
  <cols>
    <col min="1" max="1" width="31.7109375" style="1" customWidth="1"/>
    <col min="2" max="4" width="22.7109375" style="1" customWidth="1"/>
    <col min="5" max="5" width="9.140625" style="1"/>
    <col min="6" max="8" width="24.28515625" style="1" customWidth="1"/>
    <col min="9" max="9" width="9.140625" style="1"/>
    <col min="10" max="12" width="21" style="1" customWidth="1"/>
    <col min="13" max="13" width="5.5703125" style="1" customWidth="1"/>
    <col min="14" max="15" width="30" style="1" customWidth="1"/>
    <col min="16" max="16" width="15.7109375" style="1" bestFit="1" customWidth="1"/>
    <col min="17" max="256" width="9.140625" style="1"/>
    <col min="257" max="257" width="31.7109375" style="1" customWidth="1"/>
    <col min="258" max="260" width="22.7109375" style="1" customWidth="1"/>
    <col min="261" max="261" width="9.140625" style="1"/>
    <col min="262" max="264" width="24.28515625" style="1" customWidth="1"/>
    <col min="265" max="265" width="9.140625" style="1"/>
    <col min="266" max="268" width="21" style="1" customWidth="1"/>
    <col min="269" max="269" width="5.5703125" style="1" customWidth="1"/>
    <col min="270" max="271" width="30" style="1" customWidth="1"/>
    <col min="272" max="272" width="15.7109375" style="1" bestFit="1" customWidth="1"/>
    <col min="273" max="512" width="9.140625" style="1"/>
    <col min="513" max="513" width="31.7109375" style="1" customWidth="1"/>
    <col min="514" max="516" width="22.7109375" style="1" customWidth="1"/>
    <col min="517" max="517" width="9.140625" style="1"/>
    <col min="518" max="520" width="24.28515625" style="1" customWidth="1"/>
    <col min="521" max="521" width="9.140625" style="1"/>
    <col min="522" max="524" width="21" style="1" customWidth="1"/>
    <col min="525" max="525" width="5.5703125" style="1" customWidth="1"/>
    <col min="526" max="527" width="30" style="1" customWidth="1"/>
    <col min="528" max="528" width="15.7109375" style="1" bestFit="1" customWidth="1"/>
    <col min="529" max="768" width="9.140625" style="1"/>
    <col min="769" max="769" width="31.7109375" style="1" customWidth="1"/>
    <col min="770" max="772" width="22.7109375" style="1" customWidth="1"/>
    <col min="773" max="773" width="9.140625" style="1"/>
    <col min="774" max="776" width="24.28515625" style="1" customWidth="1"/>
    <col min="777" max="777" width="9.140625" style="1"/>
    <col min="778" max="780" width="21" style="1" customWidth="1"/>
    <col min="781" max="781" width="5.5703125" style="1" customWidth="1"/>
    <col min="782" max="783" width="30" style="1" customWidth="1"/>
    <col min="784" max="784" width="15.7109375" style="1" bestFit="1" customWidth="1"/>
    <col min="785" max="1024" width="9.140625" style="1"/>
    <col min="1025" max="1025" width="31.7109375" style="1" customWidth="1"/>
    <col min="1026" max="1028" width="22.7109375" style="1" customWidth="1"/>
    <col min="1029" max="1029" width="9.140625" style="1"/>
    <col min="1030" max="1032" width="24.28515625" style="1" customWidth="1"/>
    <col min="1033" max="1033" width="9.140625" style="1"/>
    <col min="1034" max="1036" width="21" style="1" customWidth="1"/>
    <col min="1037" max="1037" width="5.5703125" style="1" customWidth="1"/>
    <col min="1038" max="1039" width="30" style="1" customWidth="1"/>
    <col min="1040" max="1040" width="15.7109375" style="1" bestFit="1" customWidth="1"/>
    <col min="1041" max="1280" width="9.140625" style="1"/>
    <col min="1281" max="1281" width="31.7109375" style="1" customWidth="1"/>
    <col min="1282" max="1284" width="22.7109375" style="1" customWidth="1"/>
    <col min="1285" max="1285" width="9.140625" style="1"/>
    <col min="1286" max="1288" width="24.28515625" style="1" customWidth="1"/>
    <col min="1289" max="1289" width="9.140625" style="1"/>
    <col min="1290" max="1292" width="21" style="1" customWidth="1"/>
    <col min="1293" max="1293" width="5.5703125" style="1" customWidth="1"/>
    <col min="1294" max="1295" width="30" style="1" customWidth="1"/>
    <col min="1296" max="1296" width="15.7109375" style="1" bestFit="1" customWidth="1"/>
    <col min="1297" max="1536" width="9.140625" style="1"/>
    <col min="1537" max="1537" width="31.7109375" style="1" customWidth="1"/>
    <col min="1538" max="1540" width="22.7109375" style="1" customWidth="1"/>
    <col min="1541" max="1541" width="9.140625" style="1"/>
    <col min="1542" max="1544" width="24.28515625" style="1" customWidth="1"/>
    <col min="1545" max="1545" width="9.140625" style="1"/>
    <col min="1546" max="1548" width="21" style="1" customWidth="1"/>
    <col min="1549" max="1549" width="5.5703125" style="1" customWidth="1"/>
    <col min="1550" max="1551" width="30" style="1" customWidth="1"/>
    <col min="1552" max="1552" width="15.7109375" style="1" bestFit="1" customWidth="1"/>
    <col min="1553" max="1792" width="9.140625" style="1"/>
    <col min="1793" max="1793" width="31.7109375" style="1" customWidth="1"/>
    <col min="1794" max="1796" width="22.7109375" style="1" customWidth="1"/>
    <col min="1797" max="1797" width="9.140625" style="1"/>
    <col min="1798" max="1800" width="24.28515625" style="1" customWidth="1"/>
    <col min="1801" max="1801" width="9.140625" style="1"/>
    <col min="1802" max="1804" width="21" style="1" customWidth="1"/>
    <col min="1805" max="1805" width="5.5703125" style="1" customWidth="1"/>
    <col min="1806" max="1807" width="30" style="1" customWidth="1"/>
    <col min="1808" max="1808" width="15.7109375" style="1" bestFit="1" customWidth="1"/>
    <col min="1809" max="2048" width="9.140625" style="1"/>
    <col min="2049" max="2049" width="31.7109375" style="1" customWidth="1"/>
    <col min="2050" max="2052" width="22.7109375" style="1" customWidth="1"/>
    <col min="2053" max="2053" width="9.140625" style="1"/>
    <col min="2054" max="2056" width="24.28515625" style="1" customWidth="1"/>
    <col min="2057" max="2057" width="9.140625" style="1"/>
    <col min="2058" max="2060" width="21" style="1" customWidth="1"/>
    <col min="2061" max="2061" width="5.5703125" style="1" customWidth="1"/>
    <col min="2062" max="2063" width="30" style="1" customWidth="1"/>
    <col min="2064" max="2064" width="15.7109375" style="1" bestFit="1" customWidth="1"/>
    <col min="2065" max="2304" width="9.140625" style="1"/>
    <col min="2305" max="2305" width="31.7109375" style="1" customWidth="1"/>
    <col min="2306" max="2308" width="22.7109375" style="1" customWidth="1"/>
    <col min="2309" max="2309" width="9.140625" style="1"/>
    <col min="2310" max="2312" width="24.28515625" style="1" customWidth="1"/>
    <col min="2313" max="2313" width="9.140625" style="1"/>
    <col min="2314" max="2316" width="21" style="1" customWidth="1"/>
    <col min="2317" max="2317" width="5.5703125" style="1" customWidth="1"/>
    <col min="2318" max="2319" width="30" style="1" customWidth="1"/>
    <col min="2320" max="2320" width="15.7109375" style="1" bestFit="1" customWidth="1"/>
    <col min="2321" max="2560" width="9.140625" style="1"/>
    <col min="2561" max="2561" width="31.7109375" style="1" customWidth="1"/>
    <col min="2562" max="2564" width="22.7109375" style="1" customWidth="1"/>
    <col min="2565" max="2565" width="9.140625" style="1"/>
    <col min="2566" max="2568" width="24.28515625" style="1" customWidth="1"/>
    <col min="2569" max="2569" width="9.140625" style="1"/>
    <col min="2570" max="2572" width="21" style="1" customWidth="1"/>
    <col min="2573" max="2573" width="5.5703125" style="1" customWidth="1"/>
    <col min="2574" max="2575" width="30" style="1" customWidth="1"/>
    <col min="2576" max="2576" width="15.7109375" style="1" bestFit="1" customWidth="1"/>
    <col min="2577" max="2816" width="9.140625" style="1"/>
    <col min="2817" max="2817" width="31.7109375" style="1" customWidth="1"/>
    <col min="2818" max="2820" width="22.7109375" style="1" customWidth="1"/>
    <col min="2821" max="2821" width="9.140625" style="1"/>
    <col min="2822" max="2824" width="24.28515625" style="1" customWidth="1"/>
    <col min="2825" max="2825" width="9.140625" style="1"/>
    <col min="2826" max="2828" width="21" style="1" customWidth="1"/>
    <col min="2829" max="2829" width="5.5703125" style="1" customWidth="1"/>
    <col min="2830" max="2831" width="30" style="1" customWidth="1"/>
    <col min="2832" max="2832" width="15.7109375" style="1" bestFit="1" customWidth="1"/>
    <col min="2833" max="3072" width="9.140625" style="1"/>
    <col min="3073" max="3073" width="31.7109375" style="1" customWidth="1"/>
    <col min="3074" max="3076" width="22.7109375" style="1" customWidth="1"/>
    <col min="3077" max="3077" width="9.140625" style="1"/>
    <col min="3078" max="3080" width="24.28515625" style="1" customWidth="1"/>
    <col min="3081" max="3081" width="9.140625" style="1"/>
    <col min="3082" max="3084" width="21" style="1" customWidth="1"/>
    <col min="3085" max="3085" width="5.5703125" style="1" customWidth="1"/>
    <col min="3086" max="3087" width="30" style="1" customWidth="1"/>
    <col min="3088" max="3088" width="15.7109375" style="1" bestFit="1" customWidth="1"/>
    <col min="3089" max="3328" width="9.140625" style="1"/>
    <col min="3329" max="3329" width="31.7109375" style="1" customWidth="1"/>
    <col min="3330" max="3332" width="22.7109375" style="1" customWidth="1"/>
    <col min="3333" max="3333" width="9.140625" style="1"/>
    <col min="3334" max="3336" width="24.28515625" style="1" customWidth="1"/>
    <col min="3337" max="3337" width="9.140625" style="1"/>
    <col min="3338" max="3340" width="21" style="1" customWidth="1"/>
    <col min="3341" max="3341" width="5.5703125" style="1" customWidth="1"/>
    <col min="3342" max="3343" width="30" style="1" customWidth="1"/>
    <col min="3344" max="3344" width="15.7109375" style="1" bestFit="1" customWidth="1"/>
    <col min="3345" max="3584" width="9.140625" style="1"/>
    <col min="3585" max="3585" width="31.7109375" style="1" customWidth="1"/>
    <col min="3586" max="3588" width="22.7109375" style="1" customWidth="1"/>
    <col min="3589" max="3589" width="9.140625" style="1"/>
    <col min="3590" max="3592" width="24.28515625" style="1" customWidth="1"/>
    <col min="3593" max="3593" width="9.140625" style="1"/>
    <col min="3594" max="3596" width="21" style="1" customWidth="1"/>
    <col min="3597" max="3597" width="5.5703125" style="1" customWidth="1"/>
    <col min="3598" max="3599" width="30" style="1" customWidth="1"/>
    <col min="3600" max="3600" width="15.7109375" style="1" bestFit="1" customWidth="1"/>
    <col min="3601" max="3840" width="9.140625" style="1"/>
    <col min="3841" max="3841" width="31.7109375" style="1" customWidth="1"/>
    <col min="3842" max="3844" width="22.7109375" style="1" customWidth="1"/>
    <col min="3845" max="3845" width="9.140625" style="1"/>
    <col min="3846" max="3848" width="24.28515625" style="1" customWidth="1"/>
    <col min="3849" max="3849" width="9.140625" style="1"/>
    <col min="3850" max="3852" width="21" style="1" customWidth="1"/>
    <col min="3853" max="3853" width="5.5703125" style="1" customWidth="1"/>
    <col min="3854" max="3855" width="30" style="1" customWidth="1"/>
    <col min="3856" max="3856" width="15.7109375" style="1" bestFit="1" customWidth="1"/>
    <col min="3857" max="4096" width="9.140625" style="1"/>
    <col min="4097" max="4097" width="31.7109375" style="1" customWidth="1"/>
    <col min="4098" max="4100" width="22.7109375" style="1" customWidth="1"/>
    <col min="4101" max="4101" width="9.140625" style="1"/>
    <col min="4102" max="4104" width="24.28515625" style="1" customWidth="1"/>
    <col min="4105" max="4105" width="9.140625" style="1"/>
    <col min="4106" max="4108" width="21" style="1" customWidth="1"/>
    <col min="4109" max="4109" width="5.5703125" style="1" customWidth="1"/>
    <col min="4110" max="4111" width="30" style="1" customWidth="1"/>
    <col min="4112" max="4112" width="15.7109375" style="1" bestFit="1" customWidth="1"/>
    <col min="4113" max="4352" width="9.140625" style="1"/>
    <col min="4353" max="4353" width="31.7109375" style="1" customWidth="1"/>
    <col min="4354" max="4356" width="22.7109375" style="1" customWidth="1"/>
    <col min="4357" max="4357" width="9.140625" style="1"/>
    <col min="4358" max="4360" width="24.28515625" style="1" customWidth="1"/>
    <col min="4361" max="4361" width="9.140625" style="1"/>
    <col min="4362" max="4364" width="21" style="1" customWidth="1"/>
    <col min="4365" max="4365" width="5.5703125" style="1" customWidth="1"/>
    <col min="4366" max="4367" width="30" style="1" customWidth="1"/>
    <col min="4368" max="4368" width="15.7109375" style="1" bestFit="1" customWidth="1"/>
    <col min="4369" max="4608" width="9.140625" style="1"/>
    <col min="4609" max="4609" width="31.7109375" style="1" customWidth="1"/>
    <col min="4610" max="4612" width="22.7109375" style="1" customWidth="1"/>
    <col min="4613" max="4613" width="9.140625" style="1"/>
    <col min="4614" max="4616" width="24.28515625" style="1" customWidth="1"/>
    <col min="4617" max="4617" width="9.140625" style="1"/>
    <col min="4618" max="4620" width="21" style="1" customWidth="1"/>
    <col min="4621" max="4621" width="5.5703125" style="1" customWidth="1"/>
    <col min="4622" max="4623" width="30" style="1" customWidth="1"/>
    <col min="4624" max="4624" width="15.7109375" style="1" bestFit="1" customWidth="1"/>
    <col min="4625" max="4864" width="9.140625" style="1"/>
    <col min="4865" max="4865" width="31.7109375" style="1" customWidth="1"/>
    <col min="4866" max="4868" width="22.7109375" style="1" customWidth="1"/>
    <col min="4869" max="4869" width="9.140625" style="1"/>
    <col min="4870" max="4872" width="24.28515625" style="1" customWidth="1"/>
    <col min="4873" max="4873" width="9.140625" style="1"/>
    <col min="4874" max="4876" width="21" style="1" customWidth="1"/>
    <col min="4877" max="4877" width="5.5703125" style="1" customWidth="1"/>
    <col min="4878" max="4879" width="30" style="1" customWidth="1"/>
    <col min="4880" max="4880" width="15.7109375" style="1" bestFit="1" customWidth="1"/>
    <col min="4881" max="5120" width="9.140625" style="1"/>
    <col min="5121" max="5121" width="31.7109375" style="1" customWidth="1"/>
    <col min="5122" max="5124" width="22.7109375" style="1" customWidth="1"/>
    <col min="5125" max="5125" width="9.140625" style="1"/>
    <col min="5126" max="5128" width="24.28515625" style="1" customWidth="1"/>
    <col min="5129" max="5129" width="9.140625" style="1"/>
    <col min="5130" max="5132" width="21" style="1" customWidth="1"/>
    <col min="5133" max="5133" width="5.5703125" style="1" customWidth="1"/>
    <col min="5134" max="5135" width="30" style="1" customWidth="1"/>
    <col min="5136" max="5136" width="15.7109375" style="1" bestFit="1" customWidth="1"/>
    <col min="5137" max="5376" width="9.140625" style="1"/>
    <col min="5377" max="5377" width="31.7109375" style="1" customWidth="1"/>
    <col min="5378" max="5380" width="22.7109375" style="1" customWidth="1"/>
    <col min="5381" max="5381" width="9.140625" style="1"/>
    <col min="5382" max="5384" width="24.28515625" style="1" customWidth="1"/>
    <col min="5385" max="5385" width="9.140625" style="1"/>
    <col min="5386" max="5388" width="21" style="1" customWidth="1"/>
    <col min="5389" max="5389" width="5.5703125" style="1" customWidth="1"/>
    <col min="5390" max="5391" width="30" style="1" customWidth="1"/>
    <col min="5392" max="5392" width="15.7109375" style="1" bestFit="1" customWidth="1"/>
    <col min="5393" max="5632" width="9.140625" style="1"/>
    <col min="5633" max="5633" width="31.7109375" style="1" customWidth="1"/>
    <col min="5634" max="5636" width="22.7109375" style="1" customWidth="1"/>
    <col min="5637" max="5637" width="9.140625" style="1"/>
    <col min="5638" max="5640" width="24.28515625" style="1" customWidth="1"/>
    <col min="5641" max="5641" width="9.140625" style="1"/>
    <col min="5642" max="5644" width="21" style="1" customWidth="1"/>
    <col min="5645" max="5645" width="5.5703125" style="1" customWidth="1"/>
    <col min="5646" max="5647" width="30" style="1" customWidth="1"/>
    <col min="5648" max="5648" width="15.7109375" style="1" bestFit="1" customWidth="1"/>
    <col min="5649" max="5888" width="9.140625" style="1"/>
    <col min="5889" max="5889" width="31.7109375" style="1" customWidth="1"/>
    <col min="5890" max="5892" width="22.7109375" style="1" customWidth="1"/>
    <col min="5893" max="5893" width="9.140625" style="1"/>
    <col min="5894" max="5896" width="24.28515625" style="1" customWidth="1"/>
    <col min="5897" max="5897" width="9.140625" style="1"/>
    <col min="5898" max="5900" width="21" style="1" customWidth="1"/>
    <col min="5901" max="5901" width="5.5703125" style="1" customWidth="1"/>
    <col min="5902" max="5903" width="30" style="1" customWidth="1"/>
    <col min="5904" max="5904" width="15.7109375" style="1" bestFit="1" customWidth="1"/>
    <col min="5905" max="6144" width="9.140625" style="1"/>
    <col min="6145" max="6145" width="31.7109375" style="1" customWidth="1"/>
    <col min="6146" max="6148" width="22.7109375" style="1" customWidth="1"/>
    <col min="6149" max="6149" width="9.140625" style="1"/>
    <col min="6150" max="6152" width="24.28515625" style="1" customWidth="1"/>
    <col min="6153" max="6153" width="9.140625" style="1"/>
    <col min="6154" max="6156" width="21" style="1" customWidth="1"/>
    <col min="6157" max="6157" width="5.5703125" style="1" customWidth="1"/>
    <col min="6158" max="6159" width="30" style="1" customWidth="1"/>
    <col min="6160" max="6160" width="15.7109375" style="1" bestFit="1" customWidth="1"/>
    <col min="6161" max="6400" width="9.140625" style="1"/>
    <col min="6401" max="6401" width="31.7109375" style="1" customWidth="1"/>
    <col min="6402" max="6404" width="22.7109375" style="1" customWidth="1"/>
    <col min="6405" max="6405" width="9.140625" style="1"/>
    <col min="6406" max="6408" width="24.28515625" style="1" customWidth="1"/>
    <col min="6409" max="6409" width="9.140625" style="1"/>
    <col min="6410" max="6412" width="21" style="1" customWidth="1"/>
    <col min="6413" max="6413" width="5.5703125" style="1" customWidth="1"/>
    <col min="6414" max="6415" width="30" style="1" customWidth="1"/>
    <col min="6416" max="6416" width="15.7109375" style="1" bestFit="1" customWidth="1"/>
    <col min="6417" max="6656" width="9.140625" style="1"/>
    <col min="6657" max="6657" width="31.7109375" style="1" customWidth="1"/>
    <col min="6658" max="6660" width="22.7109375" style="1" customWidth="1"/>
    <col min="6661" max="6661" width="9.140625" style="1"/>
    <col min="6662" max="6664" width="24.28515625" style="1" customWidth="1"/>
    <col min="6665" max="6665" width="9.140625" style="1"/>
    <col min="6666" max="6668" width="21" style="1" customWidth="1"/>
    <col min="6669" max="6669" width="5.5703125" style="1" customWidth="1"/>
    <col min="6670" max="6671" width="30" style="1" customWidth="1"/>
    <col min="6672" max="6672" width="15.7109375" style="1" bestFit="1" customWidth="1"/>
    <col min="6673" max="6912" width="9.140625" style="1"/>
    <col min="6913" max="6913" width="31.7109375" style="1" customWidth="1"/>
    <col min="6914" max="6916" width="22.7109375" style="1" customWidth="1"/>
    <col min="6917" max="6917" width="9.140625" style="1"/>
    <col min="6918" max="6920" width="24.28515625" style="1" customWidth="1"/>
    <col min="6921" max="6921" width="9.140625" style="1"/>
    <col min="6922" max="6924" width="21" style="1" customWidth="1"/>
    <col min="6925" max="6925" width="5.5703125" style="1" customWidth="1"/>
    <col min="6926" max="6927" width="30" style="1" customWidth="1"/>
    <col min="6928" max="6928" width="15.7109375" style="1" bestFit="1" customWidth="1"/>
    <col min="6929" max="7168" width="9.140625" style="1"/>
    <col min="7169" max="7169" width="31.7109375" style="1" customWidth="1"/>
    <col min="7170" max="7172" width="22.7109375" style="1" customWidth="1"/>
    <col min="7173" max="7173" width="9.140625" style="1"/>
    <col min="7174" max="7176" width="24.28515625" style="1" customWidth="1"/>
    <col min="7177" max="7177" width="9.140625" style="1"/>
    <col min="7178" max="7180" width="21" style="1" customWidth="1"/>
    <col min="7181" max="7181" width="5.5703125" style="1" customWidth="1"/>
    <col min="7182" max="7183" width="30" style="1" customWidth="1"/>
    <col min="7184" max="7184" width="15.7109375" style="1" bestFit="1" customWidth="1"/>
    <col min="7185" max="7424" width="9.140625" style="1"/>
    <col min="7425" max="7425" width="31.7109375" style="1" customWidth="1"/>
    <col min="7426" max="7428" width="22.7109375" style="1" customWidth="1"/>
    <col min="7429" max="7429" width="9.140625" style="1"/>
    <col min="7430" max="7432" width="24.28515625" style="1" customWidth="1"/>
    <col min="7433" max="7433" width="9.140625" style="1"/>
    <col min="7434" max="7436" width="21" style="1" customWidth="1"/>
    <col min="7437" max="7437" width="5.5703125" style="1" customWidth="1"/>
    <col min="7438" max="7439" width="30" style="1" customWidth="1"/>
    <col min="7440" max="7440" width="15.7109375" style="1" bestFit="1" customWidth="1"/>
    <col min="7441" max="7680" width="9.140625" style="1"/>
    <col min="7681" max="7681" width="31.7109375" style="1" customWidth="1"/>
    <col min="7682" max="7684" width="22.7109375" style="1" customWidth="1"/>
    <col min="7685" max="7685" width="9.140625" style="1"/>
    <col min="7686" max="7688" width="24.28515625" style="1" customWidth="1"/>
    <col min="7689" max="7689" width="9.140625" style="1"/>
    <col min="7690" max="7692" width="21" style="1" customWidth="1"/>
    <col min="7693" max="7693" width="5.5703125" style="1" customWidth="1"/>
    <col min="7694" max="7695" width="30" style="1" customWidth="1"/>
    <col min="7696" max="7696" width="15.7109375" style="1" bestFit="1" customWidth="1"/>
    <col min="7697" max="7936" width="9.140625" style="1"/>
    <col min="7937" max="7937" width="31.7109375" style="1" customWidth="1"/>
    <col min="7938" max="7940" width="22.7109375" style="1" customWidth="1"/>
    <col min="7941" max="7941" width="9.140625" style="1"/>
    <col min="7942" max="7944" width="24.28515625" style="1" customWidth="1"/>
    <col min="7945" max="7945" width="9.140625" style="1"/>
    <col min="7946" max="7948" width="21" style="1" customWidth="1"/>
    <col min="7949" max="7949" width="5.5703125" style="1" customWidth="1"/>
    <col min="7950" max="7951" width="30" style="1" customWidth="1"/>
    <col min="7952" max="7952" width="15.7109375" style="1" bestFit="1" customWidth="1"/>
    <col min="7953" max="8192" width="9.140625" style="1"/>
    <col min="8193" max="8193" width="31.7109375" style="1" customWidth="1"/>
    <col min="8194" max="8196" width="22.7109375" style="1" customWidth="1"/>
    <col min="8197" max="8197" width="9.140625" style="1"/>
    <col min="8198" max="8200" width="24.28515625" style="1" customWidth="1"/>
    <col min="8201" max="8201" width="9.140625" style="1"/>
    <col min="8202" max="8204" width="21" style="1" customWidth="1"/>
    <col min="8205" max="8205" width="5.5703125" style="1" customWidth="1"/>
    <col min="8206" max="8207" width="30" style="1" customWidth="1"/>
    <col min="8208" max="8208" width="15.7109375" style="1" bestFit="1" customWidth="1"/>
    <col min="8209" max="8448" width="9.140625" style="1"/>
    <col min="8449" max="8449" width="31.7109375" style="1" customWidth="1"/>
    <col min="8450" max="8452" width="22.7109375" style="1" customWidth="1"/>
    <col min="8453" max="8453" width="9.140625" style="1"/>
    <col min="8454" max="8456" width="24.28515625" style="1" customWidth="1"/>
    <col min="8457" max="8457" width="9.140625" style="1"/>
    <col min="8458" max="8460" width="21" style="1" customWidth="1"/>
    <col min="8461" max="8461" width="5.5703125" style="1" customWidth="1"/>
    <col min="8462" max="8463" width="30" style="1" customWidth="1"/>
    <col min="8464" max="8464" width="15.7109375" style="1" bestFit="1" customWidth="1"/>
    <col min="8465" max="8704" width="9.140625" style="1"/>
    <col min="8705" max="8705" width="31.7109375" style="1" customWidth="1"/>
    <col min="8706" max="8708" width="22.7109375" style="1" customWidth="1"/>
    <col min="8709" max="8709" width="9.140625" style="1"/>
    <col min="8710" max="8712" width="24.28515625" style="1" customWidth="1"/>
    <col min="8713" max="8713" width="9.140625" style="1"/>
    <col min="8714" max="8716" width="21" style="1" customWidth="1"/>
    <col min="8717" max="8717" width="5.5703125" style="1" customWidth="1"/>
    <col min="8718" max="8719" width="30" style="1" customWidth="1"/>
    <col min="8720" max="8720" width="15.7109375" style="1" bestFit="1" customWidth="1"/>
    <col min="8721" max="8960" width="9.140625" style="1"/>
    <col min="8961" max="8961" width="31.7109375" style="1" customWidth="1"/>
    <col min="8962" max="8964" width="22.7109375" style="1" customWidth="1"/>
    <col min="8965" max="8965" width="9.140625" style="1"/>
    <col min="8966" max="8968" width="24.28515625" style="1" customWidth="1"/>
    <col min="8969" max="8969" width="9.140625" style="1"/>
    <col min="8970" max="8972" width="21" style="1" customWidth="1"/>
    <col min="8973" max="8973" width="5.5703125" style="1" customWidth="1"/>
    <col min="8974" max="8975" width="30" style="1" customWidth="1"/>
    <col min="8976" max="8976" width="15.7109375" style="1" bestFit="1" customWidth="1"/>
    <col min="8977" max="9216" width="9.140625" style="1"/>
    <col min="9217" max="9217" width="31.7109375" style="1" customWidth="1"/>
    <col min="9218" max="9220" width="22.7109375" style="1" customWidth="1"/>
    <col min="9221" max="9221" width="9.140625" style="1"/>
    <col min="9222" max="9224" width="24.28515625" style="1" customWidth="1"/>
    <col min="9225" max="9225" width="9.140625" style="1"/>
    <col min="9226" max="9228" width="21" style="1" customWidth="1"/>
    <col min="9229" max="9229" width="5.5703125" style="1" customWidth="1"/>
    <col min="9230" max="9231" width="30" style="1" customWidth="1"/>
    <col min="9232" max="9232" width="15.7109375" style="1" bestFit="1" customWidth="1"/>
    <col min="9233" max="9472" width="9.140625" style="1"/>
    <col min="9473" max="9473" width="31.7109375" style="1" customWidth="1"/>
    <col min="9474" max="9476" width="22.7109375" style="1" customWidth="1"/>
    <col min="9477" max="9477" width="9.140625" style="1"/>
    <col min="9478" max="9480" width="24.28515625" style="1" customWidth="1"/>
    <col min="9481" max="9481" width="9.140625" style="1"/>
    <col min="9482" max="9484" width="21" style="1" customWidth="1"/>
    <col min="9485" max="9485" width="5.5703125" style="1" customWidth="1"/>
    <col min="9486" max="9487" width="30" style="1" customWidth="1"/>
    <col min="9488" max="9488" width="15.7109375" style="1" bestFit="1" customWidth="1"/>
    <col min="9489" max="9728" width="9.140625" style="1"/>
    <col min="9729" max="9729" width="31.7109375" style="1" customWidth="1"/>
    <col min="9730" max="9732" width="22.7109375" style="1" customWidth="1"/>
    <col min="9733" max="9733" width="9.140625" style="1"/>
    <col min="9734" max="9736" width="24.28515625" style="1" customWidth="1"/>
    <col min="9737" max="9737" width="9.140625" style="1"/>
    <col min="9738" max="9740" width="21" style="1" customWidth="1"/>
    <col min="9741" max="9741" width="5.5703125" style="1" customWidth="1"/>
    <col min="9742" max="9743" width="30" style="1" customWidth="1"/>
    <col min="9744" max="9744" width="15.7109375" style="1" bestFit="1" customWidth="1"/>
    <col min="9745" max="9984" width="9.140625" style="1"/>
    <col min="9985" max="9985" width="31.7109375" style="1" customWidth="1"/>
    <col min="9986" max="9988" width="22.7109375" style="1" customWidth="1"/>
    <col min="9989" max="9989" width="9.140625" style="1"/>
    <col min="9990" max="9992" width="24.28515625" style="1" customWidth="1"/>
    <col min="9993" max="9993" width="9.140625" style="1"/>
    <col min="9994" max="9996" width="21" style="1" customWidth="1"/>
    <col min="9997" max="9997" width="5.5703125" style="1" customWidth="1"/>
    <col min="9998" max="9999" width="30" style="1" customWidth="1"/>
    <col min="10000" max="10000" width="15.7109375" style="1" bestFit="1" customWidth="1"/>
    <col min="10001" max="10240" width="9.140625" style="1"/>
    <col min="10241" max="10241" width="31.7109375" style="1" customWidth="1"/>
    <col min="10242" max="10244" width="22.7109375" style="1" customWidth="1"/>
    <col min="10245" max="10245" width="9.140625" style="1"/>
    <col min="10246" max="10248" width="24.28515625" style="1" customWidth="1"/>
    <col min="10249" max="10249" width="9.140625" style="1"/>
    <col min="10250" max="10252" width="21" style="1" customWidth="1"/>
    <col min="10253" max="10253" width="5.5703125" style="1" customWidth="1"/>
    <col min="10254" max="10255" width="30" style="1" customWidth="1"/>
    <col min="10256" max="10256" width="15.7109375" style="1" bestFit="1" customWidth="1"/>
    <col min="10257" max="10496" width="9.140625" style="1"/>
    <col min="10497" max="10497" width="31.7109375" style="1" customWidth="1"/>
    <col min="10498" max="10500" width="22.7109375" style="1" customWidth="1"/>
    <col min="10501" max="10501" width="9.140625" style="1"/>
    <col min="10502" max="10504" width="24.28515625" style="1" customWidth="1"/>
    <col min="10505" max="10505" width="9.140625" style="1"/>
    <col min="10506" max="10508" width="21" style="1" customWidth="1"/>
    <col min="10509" max="10509" width="5.5703125" style="1" customWidth="1"/>
    <col min="10510" max="10511" width="30" style="1" customWidth="1"/>
    <col min="10512" max="10512" width="15.7109375" style="1" bestFit="1" customWidth="1"/>
    <col min="10513" max="10752" width="9.140625" style="1"/>
    <col min="10753" max="10753" width="31.7109375" style="1" customWidth="1"/>
    <col min="10754" max="10756" width="22.7109375" style="1" customWidth="1"/>
    <col min="10757" max="10757" width="9.140625" style="1"/>
    <col min="10758" max="10760" width="24.28515625" style="1" customWidth="1"/>
    <col min="10761" max="10761" width="9.140625" style="1"/>
    <col min="10762" max="10764" width="21" style="1" customWidth="1"/>
    <col min="10765" max="10765" width="5.5703125" style="1" customWidth="1"/>
    <col min="10766" max="10767" width="30" style="1" customWidth="1"/>
    <col min="10768" max="10768" width="15.7109375" style="1" bestFit="1" customWidth="1"/>
    <col min="10769" max="11008" width="9.140625" style="1"/>
    <col min="11009" max="11009" width="31.7109375" style="1" customWidth="1"/>
    <col min="11010" max="11012" width="22.7109375" style="1" customWidth="1"/>
    <col min="11013" max="11013" width="9.140625" style="1"/>
    <col min="11014" max="11016" width="24.28515625" style="1" customWidth="1"/>
    <col min="11017" max="11017" width="9.140625" style="1"/>
    <col min="11018" max="11020" width="21" style="1" customWidth="1"/>
    <col min="11021" max="11021" width="5.5703125" style="1" customWidth="1"/>
    <col min="11022" max="11023" width="30" style="1" customWidth="1"/>
    <col min="11024" max="11024" width="15.7109375" style="1" bestFit="1" customWidth="1"/>
    <col min="11025" max="11264" width="9.140625" style="1"/>
    <col min="11265" max="11265" width="31.7109375" style="1" customWidth="1"/>
    <col min="11266" max="11268" width="22.7109375" style="1" customWidth="1"/>
    <col min="11269" max="11269" width="9.140625" style="1"/>
    <col min="11270" max="11272" width="24.28515625" style="1" customWidth="1"/>
    <col min="11273" max="11273" width="9.140625" style="1"/>
    <col min="11274" max="11276" width="21" style="1" customWidth="1"/>
    <col min="11277" max="11277" width="5.5703125" style="1" customWidth="1"/>
    <col min="11278" max="11279" width="30" style="1" customWidth="1"/>
    <col min="11280" max="11280" width="15.7109375" style="1" bestFit="1" customWidth="1"/>
    <col min="11281" max="11520" width="9.140625" style="1"/>
    <col min="11521" max="11521" width="31.7109375" style="1" customWidth="1"/>
    <col min="11522" max="11524" width="22.7109375" style="1" customWidth="1"/>
    <col min="11525" max="11525" width="9.140625" style="1"/>
    <col min="11526" max="11528" width="24.28515625" style="1" customWidth="1"/>
    <col min="11529" max="11529" width="9.140625" style="1"/>
    <col min="11530" max="11532" width="21" style="1" customWidth="1"/>
    <col min="11533" max="11533" width="5.5703125" style="1" customWidth="1"/>
    <col min="11534" max="11535" width="30" style="1" customWidth="1"/>
    <col min="11536" max="11536" width="15.7109375" style="1" bestFit="1" customWidth="1"/>
    <col min="11537" max="11776" width="9.140625" style="1"/>
    <col min="11777" max="11777" width="31.7109375" style="1" customWidth="1"/>
    <col min="11778" max="11780" width="22.7109375" style="1" customWidth="1"/>
    <col min="11781" max="11781" width="9.140625" style="1"/>
    <col min="11782" max="11784" width="24.28515625" style="1" customWidth="1"/>
    <col min="11785" max="11785" width="9.140625" style="1"/>
    <col min="11786" max="11788" width="21" style="1" customWidth="1"/>
    <col min="11789" max="11789" width="5.5703125" style="1" customWidth="1"/>
    <col min="11790" max="11791" width="30" style="1" customWidth="1"/>
    <col min="11792" max="11792" width="15.7109375" style="1" bestFit="1" customWidth="1"/>
    <col min="11793" max="12032" width="9.140625" style="1"/>
    <col min="12033" max="12033" width="31.7109375" style="1" customWidth="1"/>
    <col min="12034" max="12036" width="22.7109375" style="1" customWidth="1"/>
    <col min="12037" max="12037" width="9.140625" style="1"/>
    <col min="12038" max="12040" width="24.28515625" style="1" customWidth="1"/>
    <col min="12041" max="12041" width="9.140625" style="1"/>
    <col min="12042" max="12044" width="21" style="1" customWidth="1"/>
    <col min="12045" max="12045" width="5.5703125" style="1" customWidth="1"/>
    <col min="12046" max="12047" width="30" style="1" customWidth="1"/>
    <col min="12048" max="12048" width="15.7109375" style="1" bestFit="1" customWidth="1"/>
    <col min="12049" max="12288" width="9.140625" style="1"/>
    <col min="12289" max="12289" width="31.7109375" style="1" customWidth="1"/>
    <col min="12290" max="12292" width="22.7109375" style="1" customWidth="1"/>
    <col min="12293" max="12293" width="9.140625" style="1"/>
    <col min="12294" max="12296" width="24.28515625" style="1" customWidth="1"/>
    <col min="12297" max="12297" width="9.140625" style="1"/>
    <col min="12298" max="12300" width="21" style="1" customWidth="1"/>
    <col min="12301" max="12301" width="5.5703125" style="1" customWidth="1"/>
    <col min="12302" max="12303" width="30" style="1" customWidth="1"/>
    <col min="12304" max="12304" width="15.7109375" style="1" bestFit="1" customWidth="1"/>
    <col min="12305" max="12544" width="9.140625" style="1"/>
    <col min="12545" max="12545" width="31.7109375" style="1" customWidth="1"/>
    <col min="12546" max="12548" width="22.7109375" style="1" customWidth="1"/>
    <col min="12549" max="12549" width="9.140625" style="1"/>
    <col min="12550" max="12552" width="24.28515625" style="1" customWidth="1"/>
    <col min="12553" max="12553" width="9.140625" style="1"/>
    <col min="12554" max="12556" width="21" style="1" customWidth="1"/>
    <col min="12557" max="12557" width="5.5703125" style="1" customWidth="1"/>
    <col min="12558" max="12559" width="30" style="1" customWidth="1"/>
    <col min="12560" max="12560" width="15.7109375" style="1" bestFit="1" customWidth="1"/>
    <col min="12561" max="12800" width="9.140625" style="1"/>
    <col min="12801" max="12801" width="31.7109375" style="1" customWidth="1"/>
    <col min="12802" max="12804" width="22.7109375" style="1" customWidth="1"/>
    <col min="12805" max="12805" width="9.140625" style="1"/>
    <col min="12806" max="12808" width="24.28515625" style="1" customWidth="1"/>
    <col min="12809" max="12809" width="9.140625" style="1"/>
    <col min="12810" max="12812" width="21" style="1" customWidth="1"/>
    <col min="12813" max="12813" width="5.5703125" style="1" customWidth="1"/>
    <col min="12814" max="12815" width="30" style="1" customWidth="1"/>
    <col min="12816" max="12816" width="15.7109375" style="1" bestFit="1" customWidth="1"/>
    <col min="12817" max="13056" width="9.140625" style="1"/>
    <col min="13057" max="13057" width="31.7109375" style="1" customWidth="1"/>
    <col min="13058" max="13060" width="22.7109375" style="1" customWidth="1"/>
    <col min="13061" max="13061" width="9.140625" style="1"/>
    <col min="13062" max="13064" width="24.28515625" style="1" customWidth="1"/>
    <col min="13065" max="13065" width="9.140625" style="1"/>
    <col min="13066" max="13068" width="21" style="1" customWidth="1"/>
    <col min="13069" max="13069" width="5.5703125" style="1" customWidth="1"/>
    <col min="13070" max="13071" width="30" style="1" customWidth="1"/>
    <col min="13072" max="13072" width="15.7109375" style="1" bestFit="1" customWidth="1"/>
    <col min="13073" max="13312" width="9.140625" style="1"/>
    <col min="13313" max="13313" width="31.7109375" style="1" customWidth="1"/>
    <col min="13314" max="13316" width="22.7109375" style="1" customWidth="1"/>
    <col min="13317" max="13317" width="9.140625" style="1"/>
    <col min="13318" max="13320" width="24.28515625" style="1" customWidth="1"/>
    <col min="13321" max="13321" width="9.140625" style="1"/>
    <col min="13322" max="13324" width="21" style="1" customWidth="1"/>
    <col min="13325" max="13325" width="5.5703125" style="1" customWidth="1"/>
    <col min="13326" max="13327" width="30" style="1" customWidth="1"/>
    <col min="13328" max="13328" width="15.7109375" style="1" bestFit="1" customWidth="1"/>
    <col min="13329" max="13568" width="9.140625" style="1"/>
    <col min="13569" max="13569" width="31.7109375" style="1" customWidth="1"/>
    <col min="13570" max="13572" width="22.7109375" style="1" customWidth="1"/>
    <col min="13573" max="13573" width="9.140625" style="1"/>
    <col min="13574" max="13576" width="24.28515625" style="1" customWidth="1"/>
    <col min="13577" max="13577" width="9.140625" style="1"/>
    <col min="13578" max="13580" width="21" style="1" customWidth="1"/>
    <col min="13581" max="13581" width="5.5703125" style="1" customWidth="1"/>
    <col min="13582" max="13583" width="30" style="1" customWidth="1"/>
    <col min="13584" max="13584" width="15.7109375" style="1" bestFit="1" customWidth="1"/>
    <col min="13585" max="13824" width="9.140625" style="1"/>
    <col min="13825" max="13825" width="31.7109375" style="1" customWidth="1"/>
    <col min="13826" max="13828" width="22.7109375" style="1" customWidth="1"/>
    <col min="13829" max="13829" width="9.140625" style="1"/>
    <col min="13830" max="13832" width="24.28515625" style="1" customWidth="1"/>
    <col min="13833" max="13833" width="9.140625" style="1"/>
    <col min="13834" max="13836" width="21" style="1" customWidth="1"/>
    <col min="13837" max="13837" width="5.5703125" style="1" customWidth="1"/>
    <col min="13838" max="13839" width="30" style="1" customWidth="1"/>
    <col min="13840" max="13840" width="15.7109375" style="1" bestFit="1" customWidth="1"/>
    <col min="13841" max="14080" width="9.140625" style="1"/>
    <col min="14081" max="14081" width="31.7109375" style="1" customWidth="1"/>
    <col min="14082" max="14084" width="22.7109375" style="1" customWidth="1"/>
    <col min="14085" max="14085" width="9.140625" style="1"/>
    <col min="14086" max="14088" width="24.28515625" style="1" customWidth="1"/>
    <col min="14089" max="14089" width="9.140625" style="1"/>
    <col min="14090" max="14092" width="21" style="1" customWidth="1"/>
    <col min="14093" max="14093" width="5.5703125" style="1" customWidth="1"/>
    <col min="14094" max="14095" width="30" style="1" customWidth="1"/>
    <col min="14096" max="14096" width="15.7109375" style="1" bestFit="1" customWidth="1"/>
    <col min="14097" max="14336" width="9.140625" style="1"/>
    <col min="14337" max="14337" width="31.7109375" style="1" customWidth="1"/>
    <col min="14338" max="14340" width="22.7109375" style="1" customWidth="1"/>
    <col min="14341" max="14341" width="9.140625" style="1"/>
    <col min="14342" max="14344" width="24.28515625" style="1" customWidth="1"/>
    <col min="14345" max="14345" width="9.140625" style="1"/>
    <col min="14346" max="14348" width="21" style="1" customWidth="1"/>
    <col min="14349" max="14349" width="5.5703125" style="1" customWidth="1"/>
    <col min="14350" max="14351" width="30" style="1" customWidth="1"/>
    <col min="14352" max="14352" width="15.7109375" style="1" bestFit="1" customWidth="1"/>
    <col min="14353" max="14592" width="9.140625" style="1"/>
    <col min="14593" max="14593" width="31.7109375" style="1" customWidth="1"/>
    <col min="14594" max="14596" width="22.7109375" style="1" customWidth="1"/>
    <col min="14597" max="14597" width="9.140625" style="1"/>
    <col min="14598" max="14600" width="24.28515625" style="1" customWidth="1"/>
    <col min="14601" max="14601" width="9.140625" style="1"/>
    <col min="14602" max="14604" width="21" style="1" customWidth="1"/>
    <col min="14605" max="14605" width="5.5703125" style="1" customWidth="1"/>
    <col min="14606" max="14607" width="30" style="1" customWidth="1"/>
    <col min="14608" max="14608" width="15.7109375" style="1" bestFit="1" customWidth="1"/>
    <col min="14609" max="14848" width="9.140625" style="1"/>
    <col min="14849" max="14849" width="31.7109375" style="1" customWidth="1"/>
    <col min="14850" max="14852" width="22.7109375" style="1" customWidth="1"/>
    <col min="14853" max="14853" width="9.140625" style="1"/>
    <col min="14854" max="14856" width="24.28515625" style="1" customWidth="1"/>
    <col min="14857" max="14857" width="9.140625" style="1"/>
    <col min="14858" max="14860" width="21" style="1" customWidth="1"/>
    <col min="14861" max="14861" width="5.5703125" style="1" customWidth="1"/>
    <col min="14862" max="14863" width="30" style="1" customWidth="1"/>
    <col min="14864" max="14864" width="15.7109375" style="1" bestFit="1" customWidth="1"/>
    <col min="14865" max="15104" width="9.140625" style="1"/>
    <col min="15105" max="15105" width="31.7109375" style="1" customWidth="1"/>
    <col min="15106" max="15108" width="22.7109375" style="1" customWidth="1"/>
    <col min="15109" max="15109" width="9.140625" style="1"/>
    <col min="15110" max="15112" width="24.28515625" style="1" customWidth="1"/>
    <col min="15113" max="15113" width="9.140625" style="1"/>
    <col min="15114" max="15116" width="21" style="1" customWidth="1"/>
    <col min="15117" max="15117" width="5.5703125" style="1" customWidth="1"/>
    <col min="15118" max="15119" width="30" style="1" customWidth="1"/>
    <col min="15120" max="15120" width="15.7109375" style="1" bestFit="1" customWidth="1"/>
    <col min="15121" max="15360" width="9.140625" style="1"/>
    <col min="15361" max="15361" width="31.7109375" style="1" customWidth="1"/>
    <col min="15362" max="15364" width="22.7109375" style="1" customWidth="1"/>
    <col min="15365" max="15365" width="9.140625" style="1"/>
    <col min="15366" max="15368" width="24.28515625" style="1" customWidth="1"/>
    <col min="15369" max="15369" width="9.140625" style="1"/>
    <col min="15370" max="15372" width="21" style="1" customWidth="1"/>
    <col min="15373" max="15373" width="5.5703125" style="1" customWidth="1"/>
    <col min="15374" max="15375" width="30" style="1" customWidth="1"/>
    <col min="15376" max="15376" width="15.7109375" style="1" bestFit="1" customWidth="1"/>
    <col min="15377" max="15616" width="9.140625" style="1"/>
    <col min="15617" max="15617" width="31.7109375" style="1" customWidth="1"/>
    <col min="15618" max="15620" width="22.7109375" style="1" customWidth="1"/>
    <col min="15621" max="15621" width="9.140625" style="1"/>
    <col min="15622" max="15624" width="24.28515625" style="1" customWidth="1"/>
    <col min="15625" max="15625" width="9.140625" style="1"/>
    <col min="15626" max="15628" width="21" style="1" customWidth="1"/>
    <col min="15629" max="15629" width="5.5703125" style="1" customWidth="1"/>
    <col min="15630" max="15631" width="30" style="1" customWidth="1"/>
    <col min="15632" max="15632" width="15.7109375" style="1" bestFit="1" customWidth="1"/>
    <col min="15633" max="15872" width="9.140625" style="1"/>
    <col min="15873" max="15873" width="31.7109375" style="1" customWidth="1"/>
    <col min="15874" max="15876" width="22.7109375" style="1" customWidth="1"/>
    <col min="15877" max="15877" width="9.140625" style="1"/>
    <col min="15878" max="15880" width="24.28515625" style="1" customWidth="1"/>
    <col min="15881" max="15881" width="9.140625" style="1"/>
    <col min="15882" max="15884" width="21" style="1" customWidth="1"/>
    <col min="15885" max="15885" width="5.5703125" style="1" customWidth="1"/>
    <col min="15886" max="15887" width="30" style="1" customWidth="1"/>
    <col min="15888" max="15888" width="15.7109375" style="1" bestFit="1" customWidth="1"/>
    <col min="15889" max="16128" width="9.140625" style="1"/>
    <col min="16129" max="16129" width="31.7109375" style="1" customWidth="1"/>
    <col min="16130" max="16132" width="22.7109375" style="1" customWidth="1"/>
    <col min="16133" max="16133" width="9.140625" style="1"/>
    <col min="16134" max="16136" width="24.28515625" style="1" customWidth="1"/>
    <col min="16137" max="16137" width="9.140625" style="1"/>
    <col min="16138" max="16140" width="21" style="1" customWidth="1"/>
    <col min="16141" max="16141" width="5.5703125" style="1" customWidth="1"/>
    <col min="16142" max="16143" width="30" style="1" customWidth="1"/>
    <col min="16144" max="16144" width="15.7109375" style="1" bestFit="1" customWidth="1"/>
    <col min="16145" max="16384" width="9.140625" style="1"/>
  </cols>
  <sheetData>
    <row r="1" spans="1:16" ht="28.5" x14ac:dyDescent="0.25">
      <c r="I1" s="25"/>
      <c r="J1" s="25"/>
      <c r="K1" s="25"/>
      <c r="L1" s="25"/>
      <c r="M1" s="25"/>
      <c r="N1" s="25"/>
      <c r="O1" s="26" t="s">
        <v>86</v>
      </c>
      <c r="P1" s="27"/>
    </row>
    <row r="2" spans="1:16" ht="52.5" customHeight="1" x14ac:dyDescent="0.25">
      <c r="A2" s="4"/>
      <c r="B2" s="4"/>
      <c r="C2" s="4"/>
      <c r="D2" s="4"/>
      <c r="E2" s="4"/>
      <c r="F2" s="4"/>
      <c r="G2" s="4"/>
      <c r="H2" s="25"/>
      <c r="I2" s="25"/>
      <c r="J2" s="25"/>
      <c r="K2" s="25"/>
      <c r="L2" s="25"/>
      <c r="M2" s="25"/>
      <c r="N2" s="74" t="s">
        <v>50</v>
      </c>
      <c r="O2" s="74"/>
      <c r="P2" s="27"/>
    </row>
    <row r="3" spans="1:16" x14ac:dyDescent="0.25">
      <c r="A3" s="4"/>
      <c r="B3" s="4"/>
      <c r="C3" s="4"/>
      <c r="D3" s="4"/>
      <c r="E3" s="4"/>
      <c r="F3" s="4"/>
      <c r="G3" s="4"/>
      <c r="H3" s="28"/>
      <c r="I3" s="28"/>
      <c r="J3" s="28"/>
      <c r="K3" s="28"/>
      <c r="L3" s="28"/>
      <c r="M3" s="28"/>
      <c r="N3" s="28"/>
      <c r="O3" s="28"/>
      <c r="P3" s="27"/>
    </row>
    <row r="4" spans="1:16" ht="20.25" x14ac:dyDescent="0.3">
      <c r="A4" s="79" t="s">
        <v>48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4"/>
      <c r="N5" s="29"/>
      <c r="O5" s="29"/>
      <c r="P5" s="7"/>
    </row>
    <row r="6" spans="1:16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77" t="s">
        <v>0</v>
      </c>
      <c r="M6" s="77"/>
      <c r="N6" s="30" t="s">
        <v>41</v>
      </c>
      <c r="O6" s="30" t="s">
        <v>42</v>
      </c>
    </row>
    <row r="7" spans="1:16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80">
        <v>499235.4</v>
      </c>
      <c r="M7" s="80"/>
      <c r="N7" s="31">
        <v>510218.5</v>
      </c>
      <c r="O7" s="31">
        <v>521443.3</v>
      </c>
    </row>
    <row r="8" spans="1:16" ht="15.75" x14ac:dyDescent="0.25">
      <c r="A8" s="4"/>
      <c r="B8" s="20"/>
      <c r="C8" s="20"/>
      <c r="D8" s="20"/>
      <c r="E8" s="20"/>
      <c r="F8" s="20"/>
      <c r="G8" s="20"/>
      <c r="H8" s="20"/>
      <c r="I8" s="20"/>
      <c r="J8" s="20"/>
      <c r="K8" s="20"/>
      <c r="L8" s="32"/>
      <c r="M8" s="4"/>
      <c r="N8" s="29"/>
      <c r="O8" s="29"/>
      <c r="P8" s="7"/>
    </row>
    <row r="9" spans="1:16" ht="31.5" x14ac:dyDescent="0.25">
      <c r="A9" s="75" t="s">
        <v>40</v>
      </c>
      <c r="B9" s="77" t="s">
        <v>0</v>
      </c>
      <c r="C9" s="77"/>
      <c r="D9" s="77"/>
      <c r="E9" s="8"/>
      <c r="F9" s="77" t="s">
        <v>41</v>
      </c>
      <c r="G9" s="77"/>
      <c r="H9" s="77"/>
      <c r="I9" s="8"/>
      <c r="J9" s="77" t="s">
        <v>42</v>
      </c>
      <c r="K9" s="77"/>
      <c r="L9" s="77"/>
      <c r="M9" s="4"/>
      <c r="N9" s="33" t="s">
        <v>37</v>
      </c>
      <c r="O9" s="33" t="s">
        <v>49</v>
      </c>
      <c r="P9" s="7"/>
    </row>
    <row r="10" spans="1:16" ht="15.75" x14ac:dyDescent="0.25">
      <c r="A10" s="75"/>
      <c r="B10" s="78" t="s">
        <v>43</v>
      </c>
      <c r="C10" s="9" t="s">
        <v>44</v>
      </c>
      <c r="D10" s="9" t="s">
        <v>45</v>
      </c>
      <c r="E10" s="10"/>
      <c r="F10" s="78" t="s">
        <v>43</v>
      </c>
      <c r="G10" s="9" t="s">
        <v>44</v>
      </c>
      <c r="H10" s="9" t="s">
        <v>45</v>
      </c>
      <c r="I10" s="10"/>
      <c r="J10" s="78" t="s">
        <v>43</v>
      </c>
      <c r="K10" s="9" t="s">
        <v>44</v>
      </c>
      <c r="L10" s="9" t="s">
        <v>45</v>
      </c>
      <c r="M10" s="4"/>
      <c r="N10" s="33" t="s">
        <v>12</v>
      </c>
      <c r="O10" s="34">
        <v>3.0999999999999999E-3</v>
      </c>
      <c r="P10" s="7"/>
    </row>
    <row r="11" spans="1:16" ht="15.75" x14ac:dyDescent="0.25">
      <c r="A11" s="75"/>
      <c r="B11" s="78"/>
      <c r="C11" s="11">
        <v>0.55000000000000004</v>
      </c>
      <c r="D11" s="11">
        <v>0.45</v>
      </c>
      <c r="E11" s="8"/>
      <c r="F11" s="78"/>
      <c r="G11" s="11">
        <f>100%-H11</f>
        <v>0.55000000000000004</v>
      </c>
      <c r="H11" s="11">
        <v>0.45</v>
      </c>
      <c r="I11" s="8"/>
      <c r="J11" s="78"/>
      <c r="K11" s="11">
        <f>100%-L11</f>
        <v>0.55000000000000004</v>
      </c>
      <c r="L11" s="11">
        <v>0.45</v>
      </c>
      <c r="M11" s="4"/>
      <c r="N11" s="33" t="s">
        <v>18</v>
      </c>
      <c r="O11" s="34">
        <v>7.0000000000000001E-3</v>
      </c>
      <c r="P11" s="7"/>
    </row>
    <row r="12" spans="1:16" ht="15.75" x14ac:dyDescent="0.25">
      <c r="A12" s="75"/>
      <c r="B12" s="12">
        <f>SUM(C12:D12)</f>
        <v>124709.00292000003</v>
      </c>
      <c r="C12" s="12">
        <f>SUM(C13:C42)</f>
        <v>68589.951606000017</v>
      </c>
      <c r="D12" s="12">
        <f>SUM(D13:D42)</f>
        <v>56119.051314000011</v>
      </c>
      <c r="E12" s="13"/>
      <c r="F12" s="12">
        <f>SUM(G12,H12)</f>
        <v>127452.58130000002</v>
      </c>
      <c r="G12" s="12">
        <f>SUM(G13:G42)</f>
        <v>70098.919715000011</v>
      </c>
      <c r="H12" s="12">
        <f>SUM(H13:H42)</f>
        <v>57353.661585000002</v>
      </c>
      <c r="I12" s="13"/>
      <c r="J12" s="12">
        <f>SUM(K12,L12)</f>
        <v>130256.74135299999</v>
      </c>
      <c r="K12" s="12">
        <f>SUM(K13:K42)</f>
        <v>71641.299999999988</v>
      </c>
      <c r="L12" s="12">
        <f>SUM(L13:L42)</f>
        <v>58615.441353000009</v>
      </c>
      <c r="M12" s="4"/>
      <c r="N12" s="33" t="s">
        <v>9</v>
      </c>
      <c r="O12" s="34">
        <v>4.1000000000000003E-3</v>
      </c>
      <c r="P12" s="7"/>
    </row>
    <row r="13" spans="1:16" ht="15.75" x14ac:dyDescent="0.25">
      <c r="A13" s="35" t="s">
        <v>12</v>
      </c>
      <c r="B13" s="15">
        <f t="shared" ref="B13:B42" si="0">$L$7*O10</f>
        <v>1547.6297400000001</v>
      </c>
      <c r="C13" s="15">
        <f>B13*C$11</f>
        <v>851.19635700000015</v>
      </c>
      <c r="D13" s="15">
        <f>B13*D$11</f>
        <v>696.43338300000005</v>
      </c>
      <c r="E13" s="16"/>
      <c r="F13" s="15">
        <f t="shared" ref="F13:F42" si="1">$N$7*O10</f>
        <v>1581.6773499999999</v>
      </c>
      <c r="G13" s="15">
        <f>F13*G$11</f>
        <v>869.92254250000008</v>
      </c>
      <c r="H13" s="15">
        <f>F13*H$11</f>
        <v>711.75480749999997</v>
      </c>
      <c r="I13" s="16"/>
      <c r="J13" s="15">
        <f t="shared" ref="J13:J42" si="2">$O$7*O10</f>
        <v>1616.4742299999998</v>
      </c>
      <c r="K13" s="15">
        <f>ROUND(J13*K$11,1)</f>
        <v>889.1</v>
      </c>
      <c r="L13" s="15">
        <f>J13*L$11</f>
        <v>727.41340349999996</v>
      </c>
      <c r="M13" s="4"/>
      <c r="N13" s="36" t="s">
        <v>32</v>
      </c>
      <c r="O13" s="34">
        <v>3.3999999999999998E-3</v>
      </c>
      <c r="P13" s="7"/>
    </row>
    <row r="14" spans="1:16" ht="15.75" x14ac:dyDescent="0.25">
      <c r="A14" s="35" t="s">
        <v>18</v>
      </c>
      <c r="B14" s="15">
        <f t="shared" si="0"/>
        <v>3494.6478000000002</v>
      </c>
      <c r="C14" s="15">
        <f>B14*C$11</f>
        <v>1922.0562900000002</v>
      </c>
      <c r="D14" s="15">
        <f t="shared" ref="D14:D42" si="3">B14*D$11</f>
        <v>1572.5915100000002</v>
      </c>
      <c r="E14" s="16"/>
      <c r="F14" s="15">
        <f t="shared" si="1"/>
        <v>3571.5295000000001</v>
      </c>
      <c r="G14" s="15">
        <f t="shared" ref="G14:G42" si="4">F14*G$11</f>
        <v>1964.3412250000001</v>
      </c>
      <c r="H14" s="15">
        <f t="shared" ref="H14:H42" si="5">F14*H$11</f>
        <v>1607.188275</v>
      </c>
      <c r="I14" s="16"/>
      <c r="J14" s="15">
        <f t="shared" si="2"/>
        <v>3650.1030999999998</v>
      </c>
      <c r="K14" s="15">
        <f t="shared" ref="K14:K42" si="6">ROUND(J14*K$11,1)</f>
        <v>2007.6</v>
      </c>
      <c r="L14" s="15">
        <f t="shared" ref="L14:L42" si="7">J14*L$11</f>
        <v>1642.5463949999998</v>
      </c>
      <c r="M14" s="4"/>
      <c r="N14" s="36" t="s">
        <v>19</v>
      </c>
      <c r="O14" s="34">
        <v>4.4000000000000003E-3</v>
      </c>
      <c r="P14" s="7"/>
    </row>
    <row r="15" spans="1:16" ht="15.75" x14ac:dyDescent="0.25">
      <c r="A15" s="35" t="s">
        <v>9</v>
      </c>
      <c r="B15" s="15">
        <f t="shared" si="0"/>
        <v>2046.8651400000003</v>
      </c>
      <c r="C15" s="15">
        <f t="shared" ref="C15:C42" si="8">B15*C$11</f>
        <v>1125.7758270000004</v>
      </c>
      <c r="D15" s="15">
        <f t="shared" si="3"/>
        <v>921.08931300000017</v>
      </c>
      <c r="E15" s="16"/>
      <c r="F15" s="15">
        <f t="shared" si="1"/>
        <v>2091.8958500000003</v>
      </c>
      <c r="G15" s="15">
        <f t="shared" si="4"/>
        <v>1150.5427175000002</v>
      </c>
      <c r="H15" s="15">
        <f t="shared" si="5"/>
        <v>941.35313250000013</v>
      </c>
      <c r="I15" s="16"/>
      <c r="J15" s="15">
        <f t="shared" si="2"/>
        <v>2137.9175300000002</v>
      </c>
      <c r="K15" s="15">
        <f t="shared" si="6"/>
        <v>1175.9000000000001</v>
      </c>
      <c r="L15" s="15">
        <f t="shared" si="7"/>
        <v>962.0628885000001</v>
      </c>
      <c r="M15" s="4"/>
      <c r="N15" s="36" t="s">
        <v>27</v>
      </c>
      <c r="O15" s="34">
        <v>3.2000000000000002E-3</v>
      </c>
      <c r="P15" s="7"/>
    </row>
    <row r="16" spans="1:16" ht="15.75" x14ac:dyDescent="0.25">
      <c r="A16" s="35" t="s">
        <v>32</v>
      </c>
      <c r="B16" s="15">
        <f t="shared" si="0"/>
        <v>1697.4003600000001</v>
      </c>
      <c r="C16" s="15">
        <f t="shared" si="8"/>
        <v>933.57019800000012</v>
      </c>
      <c r="D16" s="15">
        <f t="shared" si="3"/>
        <v>763.83016200000009</v>
      </c>
      <c r="E16" s="16"/>
      <c r="F16" s="15">
        <f t="shared" si="1"/>
        <v>1734.7429</v>
      </c>
      <c r="G16" s="15">
        <f t="shared" si="4"/>
        <v>954.10859500000004</v>
      </c>
      <c r="H16" s="15">
        <f t="shared" si="5"/>
        <v>780.63430500000004</v>
      </c>
      <c r="I16" s="16"/>
      <c r="J16" s="15">
        <f t="shared" si="2"/>
        <v>1772.9072199999998</v>
      </c>
      <c r="K16" s="15">
        <f t="shared" si="6"/>
        <v>975.1</v>
      </c>
      <c r="L16" s="15">
        <f t="shared" si="7"/>
        <v>797.80824899999993</v>
      </c>
      <c r="M16" s="4"/>
      <c r="N16" s="36" t="s">
        <v>5</v>
      </c>
      <c r="O16" s="34">
        <v>5.16E-2</v>
      </c>
      <c r="P16" s="7"/>
    </row>
    <row r="17" spans="1:16" ht="15.75" x14ac:dyDescent="0.25">
      <c r="A17" s="35" t="s">
        <v>19</v>
      </c>
      <c r="B17" s="15">
        <f t="shared" si="0"/>
        <v>2196.6357600000001</v>
      </c>
      <c r="C17" s="15">
        <f t="shared" si="8"/>
        <v>1208.1496680000002</v>
      </c>
      <c r="D17" s="15">
        <f t="shared" si="3"/>
        <v>988.4860920000001</v>
      </c>
      <c r="E17" s="16"/>
      <c r="F17" s="15">
        <f t="shared" si="1"/>
        <v>2244.9614000000001</v>
      </c>
      <c r="G17" s="15">
        <f t="shared" si="4"/>
        <v>1234.7287700000002</v>
      </c>
      <c r="H17" s="15">
        <f t="shared" si="5"/>
        <v>1010.2326300000001</v>
      </c>
      <c r="I17" s="16"/>
      <c r="J17" s="15">
        <f t="shared" si="2"/>
        <v>2294.35052</v>
      </c>
      <c r="K17" s="15">
        <f t="shared" si="6"/>
        <v>1261.9000000000001</v>
      </c>
      <c r="L17" s="15">
        <f t="shared" si="7"/>
        <v>1032.4577340000001</v>
      </c>
      <c r="M17" s="4"/>
      <c r="N17" s="36" t="s">
        <v>8</v>
      </c>
      <c r="O17" s="34">
        <v>8.6E-3</v>
      </c>
      <c r="P17" s="7"/>
    </row>
    <row r="18" spans="1:16" ht="15.75" x14ac:dyDescent="0.25">
      <c r="A18" s="35" t="s">
        <v>27</v>
      </c>
      <c r="B18" s="15">
        <f t="shared" si="0"/>
        <v>1597.5532800000001</v>
      </c>
      <c r="C18" s="15">
        <f t="shared" si="8"/>
        <v>878.65430400000014</v>
      </c>
      <c r="D18" s="15">
        <f t="shared" si="3"/>
        <v>718.89897600000006</v>
      </c>
      <c r="E18" s="16"/>
      <c r="F18" s="15">
        <f t="shared" si="1"/>
        <v>1632.6992</v>
      </c>
      <c r="G18" s="15">
        <f t="shared" si="4"/>
        <v>897.9845600000001</v>
      </c>
      <c r="H18" s="15">
        <f t="shared" si="5"/>
        <v>734.71464000000003</v>
      </c>
      <c r="I18" s="16"/>
      <c r="J18" s="15">
        <f t="shared" si="2"/>
        <v>1668.6185600000001</v>
      </c>
      <c r="K18" s="15">
        <f t="shared" si="6"/>
        <v>917.7</v>
      </c>
      <c r="L18" s="15">
        <f t="shared" si="7"/>
        <v>750.87835200000006</v>
      </c>
      <c r="M18" s="4"/>
      <c r="N18" s="36" t="s">
        <v>10</v>
      </c>
      <c r="O18" s="34">
        <v>3.0000000000000001E-3</v>
      </c>
      <c r="P18" s="7"/>
    </row>
    <row r="19" spans="1:16" ht="15.75" x14ac:dyDescent="0.25">
      <c r="A19" s="35" t="s">
        <v>5</v>
      </c>
      <c r="B19" s="15">
        <f t="shared" si="0"/>
        <v>25760.54664</v>
      </c>
      <c r="C19" s="15">
        <f t="shared" si="8"/>
        <v>14168.300652000002</v>
      </c>
      <c r="D19" s="15">
        <f t="shared" si="3"/>
        <v>11592.245988000001</v>
      </c>
      <c r="E19" s="16"/>
      <c r="F19" s="15">
        <f t="shared" si="1"/>
        <v>26327.274600000001</v>
      </c>
      <c r="G19" s="15">
        <f t="shared" si="4"/>
        <v>14480.001030000001</v>
      </c>
      <c r="H19" s="15">
        <f t="shared" si="5"/>
        <v>11847.273570000001</v>
      </c>
      <c r="I19" s="16"/>
      <c r="J19" s="15">
        <f t="shared" si="2"/>
        <v>26906.474279999999</v>
      </c>
      <c r="K19" s="15">
        <f t="shared" si="6"/>
        <v>14798.6</v>
      </c>
      <c r="L19" s="15">
        <f t="shared" si="7"/>
        <v>12107.913425999999</v>
      </c>
      <c r="M19" s="4"/>
      <c r="N19" s="36" t="s">
        <v>11</v>
      </c>
      <c r="O19" s="34">
        <v>5.3E-3</v>
      </c>
      <c r="P19" s="7"/>
    </row>
    <row r="20" spans="1:16" ht="15.75" x14ac:dyDescent="0.25">
      <c r="A20" s="35" t="s">
        <v>8</v>
      </c>
      <c r="B20" s="15">
        <f t="shared" si="0"/>
        <v>4293.4244399999998</v>
      </c>
      <c r="C20" s="15">
        <f t="shared" si="8"/>
        <v>2361.3834420000003</v>
      </c>
      <c r="D20" s="15">
        <f t="shared" si="3"/>
        <v>1932.0409979999999</v>
      </c>
      <c r="E20" s="16"/>
      <c r="F20" s="15">
        <f t="shared" si="1"/>
        <v>4387.8791000000001</v>
      </c>
      <c r="G20" s="15">
        <f t="shared" si="4"/>
        <v>2413.3335050000001</v>
      </c>
      <c r="H20" s="15">
        <f t="shared" si="5"/>
        <v>1974.545595</v>
      </c>
      <c r="I20" s="16"/>
      <c r="J20" s="15">
        <f t="shared" si="2"/>
        <v>4484.4123799999998</v>
      </c>
      <c r="K20" s="15">
        <f t="shared" si="6"/>
        <v>2466.4</v>
      </c>
      <c r="L20" s="15">
        <f t="shared" si="7"/>
        <v>2017.9855709999999</v>
      </c>
      <c r="M20" s="4"/>
      <c r="N20" s="36" t="s">
        <v>3</v>
      </c>
      <c r="O20" s="34">
        <v>5.3E-3</v>
      </c>
      <c r="P20" s="7"/>
    </row>
    <row r="21" spans="1:16" ht="15.75" x14ac:dyDescent="0.25">
      <c r="A21" s="35" t="s">
        <v>10</v>
      </c>
      <c r="B21" s="15">
        <f t="shared" si="0"/>
        <v>1497.7062000000001</v>
      </c>
      <c r="C21" s="15">
        <f t="shared" si="8"/>
        <v>823.73841000000016</v>
      </c>
      <c r="D21" s="15">
        <f t="shared" si="3"/>
        <v>673.96779000000004</v>
      </c>
      <c r="E21" s="16"/>
      <c r="F21" s="15">
        <f t="shared" si="1"/>
        <v>1530.6555000000001</v>
      </c>
      <c r="G21" s="15">
        <f t="shared" si="4"/>
        <v>841.86052500000005</v>
      </c>
      <c r="H21" s="15">
        <f t="shared" si="5"/>
        <v>688.79497500000002</v>
      </c>
      <c r="I21" s="16"/>
      <c r="J21" s="15">
        <f t="shared" si="2"/>
        <v>1564.3299</v>
      </c>
      <c r="K21" s="15">
        <f t="shared" si="6"/>
        <v>860.4</v>
      </c>
      <c r="L21" s="15">
        <f t="shared" si="7"/>
        <v>703.94845499999997</v>
      </c>
      <c r="M21" s="4"/>
      <c r="N21" s="36" t="s">
        <v>28</v>
      </c>
      <c r="O21" s="34">
        <v>2.3E-3</v>
      </c>
      <c r="P21" s="7"/>
    </row>
    <row r="22" spans="1:16" ht="15.75" x14ac:dyDescent="0.25">
      <c r="A22" s="35" t="s">
        <v>11</v>
      </c>
      <c r="B22" s="15">
        <f t="shared" si="0"/>
        <v>2645.9476199999999</v>
      </c>
      <c r="C22" s="15">
        <f t="shared" si="8"/>
        <v>1455.271191</v>
      </c>
      <c r="D22" s="15">
        <f t="shared" si="3"/>
        <v>1190.6764290000001</v>
      </c>
      <c r="E22" s="16"/>
      <c r="F22" s="15">
        <f t="shared" si="1"/>
        <v>2704.15805</v>
      </c>
      <c r="G22" s="15">
        <f t="shared" si="4"/>
        <v>1487.2869275</v>
      </c>
      <c r="H22" s="15">
        <f t="shared" si="5"/>
        <v>1216.8711225</v>
      </c>
      <c r="I22" s="16"/>
      <c r="J22" s="15">
        <f t="shared" si="2"/>
        <v>2763.6494899999998</v>
      </c>
      <c r="K22" s="15">
        <f t="shared" si="6"/>
        <v>1520</v>
      </c>
      <c r="L22" s="15">
        <f t="shared" si="7"/>
        <v>1243.6422705</v>
      </c>
      <c r="M22" s="4"/>
      <c r="N22" s="36" t="s">
        <v>26</v>
      </c>
      <c r="O22" s="34">
        <v>6.3E-3</v>
      </c>
      <c r="P22" s="7"/>
    </row>
    <row r="23" spans="1:16" ht="15.75" x14ac:dyDescent="0.25">
      <c r="A23" s="35" t="s">
        <v>3</v>
      </c>
      <c r="B23" s="15">
        <f t="shared" si="0"/>
        <v>2645.9476199999999</v>
      </c>
      <c r="C23" s="15">
        <f t="shared" si="8"/>
        <v>1455.271191</v>
      </c>
      <c r="D23" s="15">
        <f t="shared" si="3"/>
        <v>1190.6764290000001</v>
      </c>
      <c r="E23" s="16"/>
      <c r="F23" s="15">
        <f t="shared" si="1"/>
        <v>2704.15805</v>
      </c>
      <c r="G23" s="15">
        <f t="shared" si="4"/>
        <v>1487.2869275</v>
      </c>
      <c r="H23" s="15">
        <f t="shared" si="5"/>
        <v>1216.8711225</v>
      </c>
      <c r="I23" s="16"/>
      <c r="J23" s="15">
        <f t="shared" si="2"/>
        <v>2763.6494899999998</v>
      </c>
      <c r="K23" s="15">
        <f t="shared" si="6"/>
        <v>1520</v>
      </c>
      <c r="L23" s="15">
        <f t="shared" si="7"/>
        <v>1243.6422705</v>
      </c>
      <c r="M23" s="4"/>
      <c r="N23" s="36" t="s">
        <v>21</v>
      </c>
      <c r="O23" s="34">
        <v>1.2800000000000001E-2</v>
      </c>
      <c r="P23" s="7"/>
    </row>
    <row r="24" spans="1:16" ht="15.75" x14ac:dyDescent="0.25">
      <c r="A24" s="35" t="s">
        <v>28</v>
      </c>
      <c r="B24" s="15">
        <f t="shared" si="0"/>
        <v>1148.2414200000001</v>
      </c>
      <c r="C24" s="15">
        <f t="shared" si="8"/>
        <v>631.53278100000011</v>
      </c>
      <c r="D24" s="15">
        <f t="shared" si="3"/>
        <v>516.70863900000006</v>
      </c>
      <c r="E24" s="16"/>
      <c r="F24" s="15">
        <f t="shared" si="1"/>
        <v>1173.5025499999999</v>
      </c>
      <c r="G24" s="15">
        <f t="shared" si="4"/>
        <v>645.42640249999999</v>
      </c>
      <c r="H24" s="15">
        <f t="shared" si="5"/>
        <v>528.07614749999993</v>
      </c>
      <c r="I24" s="16"/>
      <c r="J24" s="15">
        <f t="shared" si="2"/>
        <v>1199.3195900000001</v>
      </c>
      <c r="K24" s="15">
        <f t="shared" si="6"/>
        <v>659.6</v>
      </c>
      <c r="L24" s="15">
        <f t="shared" si="7"/>
        <v>539.69381550000003</v>
      </c>
      <c r="M24" s="4"/>
      <c r="N24" s="36" t="s">
        <v>4</v>
      </c>
      <c r="O24" s="34">
        <v>7.9000000000000008E-3</v>
      </c>
      <c r="P24" s="7"/>
    </row>
    <row r="25" spans="1:16" ht="15.75" x14ac:dyDescent="0.25">
      <c r="A25" s="35" t="s">
        <v>26</v>
      </c>
      <c r="B25" s="15">
        <f t="shared" si="0"/>
        <v>3145.1830199999999</v>
      </c>
      <c r="C25" s="15">
        <f t="shared" si="8"/>
        <v>1729.8506610000002</v>
      </c>
      <c r="D25" s="15">
        <f t="shared" si="3"/>
        <v>1415.332359</v>
      </c>
      <c r="E25" s="16"/>
      <c r="F25" s="15">
        <f t="shared" si="1"/>
        <v>3214.37655</v>
      </c>
      <c r="G25" s="15">
        <f t="shared" si="4"/>
        <v>1767.9071025000001</v>
      </c>
      <c r="H25" s="15">
        <f t="shared" si="5"/>
        <v>1446.4694475000001</v>
      </c>
      <c r="I25" s="16"/>
      <c r="J25" s="15">
        <f t="shared" si="2"/>
        <v>3285.0927900000002</v>
      </c>
      <c r="K25" s="15">
        <f t="shared" si="6"/>
        <v>1806.8</v>
      </c>
      <c r="L25" s="15">
        <f t="shared" si="7"/>
        <v>1478.2917555000001</v>
      </c>
      <c r="M25" s="4"/>
      <c r="N25" s="36" t="s">
        <v>22</v>
      </c>
      <c r="O25" s="34">
        <v>2.0999999999999999E-3</v>
      </c>
      <c r="P25" s="7"/>
    </row>
    <row r="26" spans="1:16" ht="15.75" x14ac:dyDescent="0.25">
      <c r="A26" s="35" t="s">
        <v>21</v>
      </c>
      <c r="B26" s="15">
        <f t="shared" si="0"/>
        <v>6390.2131200000003</v>
      </c>
      <c r="C26" s="15">
        <f t="shared" si="8"/>
        <v>3514.6172160000006</v>
      </c>
      <c r="D26" s="15">
        <f t="shared" si="3"/>
        <v>2875.5959040000002</v>
      </c>
      <c r="E26" s="16"/>
      <c r="F26" s="15">
        <f t="shared" si="1"/>
        <v>6530.7968000000001</v>
      </c>
      <c r="G26" s="15">
        <f t="shared" si="4"/>
        <v>3591.9382400000004</v>
      </c>
      <c r="H26" s="15">
        <f t="shared" si="5"/>
        <v>2938.8585600000001</v>
      </c>
      <c r="I26" s="16"/>
      <c r="J26" s="15">
        <f t="shared" si="2"/>
        <v>6674.4742400000005</v>
      </c>
      <c r="K26" s="15">
        <f t="shared" si="6"/>
        <v>3671</v>
      </c>
      <c r="L26" s="15">
        <f t="shared" si="7"/>
        <v>3003.5134080000003</v>
      </c>
      <c r="M26" s="4"/>
      <c r="N26" s="36" t="s">
        <v>35</v>
      </c>
      <c r="O26" s="34">
        <v>5.8999999999999999E-3</v>
      </c>
      <c r="P26" s="7"/>
    </row>
    <row r="27" spans="1:16" ht="15.75" x14ac:dyDescent="0.25">
      <c r="A27" s="35" t="s">
        <v>4</v>
      </c>
      <c r="B27" s="15">
        <f t="shared" si="0"/>
        <v>3943.9596600000004</v>
      </c>
      <c r="C27" s="15">
        <f t="shared" si="8"/>
        <v>2169.1778130000002</v>
      </c>
      <c r="D27" s="15">
        <f t="shared" si="3"/>
        <v>1774.7818470000002</v>
      </c>
      <c r="E27" s="16"/>
      <c r="F27" s="15">
        <f t="shared" si="1"/>
        <v>4030.7261500000004</v>
      </c>
      <c r="G27" s="15">
        <f t="shared" si="4"/>
        <v>2216.8993825000002</v>
      </c>
      <c r="H27" s="15">
        <f t="shared" si="5"/>
        <v>1813.8267675000002</v>
      </c>
      <c r="I27" s="16"/>
      <c r="J27" s="15">
        <f t="shared" si="2"/>
        <v>4119.4020700000001</v>
      </c>
      <c r="K27" s="15">
        <f t="shared" si="6"/>
        <v>2265.6999999999998</v>
      </c>
      <c r="L27" s="15">
        <f t="shared" si="7"/>
        <v>1853.7309315</v>
      </c>
      <c r="M27" s="4"/>
      <c r="N27" s="36" t="s">
        <v>34</v>
      </c>
      <c r="O27" s="34">
        <v>6.4999999999999997E-3</v>
      </c>
      <c r="P27" s="7"/>
    </row>
    <row r="28" spans="1:16" ht="15.75" x14ac:dyDescent="0.25">
      <c r="A28" s="35" t="s">
        <v>22</v>
      </c>
      <c r="B28" s="15">
        <f t="shared" si="0"/>
        <v>1048.3943400000001</v>
      </c>
      <c r="C28" s="15">
        <f t="shared" si="8"/>
        <v>576.61688700000013</v>
      </c>
      <c r="D28" s="15">
        <f t="shared" si="3"/>
        <v>471.77745300000004</v>
      </c>
      <c r="E28" s="16"/>
      <c r="F28" s="15">
        <f t="shared" si="1"/>
        <v>1071.45885</v>
      </c>
      <c r="G28" s="15">
        <f t="shared" si="4"/>
        <v>589.30236750000006</v>
      </c>
      <c r="H28" s="15">
        <f t="shared" si="5"/>
        <v>482.15648249999998</v>
      </c>
      <c r="I28" s="16"/>
      <c r="J28" s="15">
        <f t="shared" si="2"/>
        <v>1095.0309299999999</v>
      </c>
      <c r="K28" s="15">
        <f t="shared" si="6"/>
        <v>602.29999999999995</v>
      </c>
      <c r="L28" s="15">
        <f t="shared" si="7"/>
        <v>492.76391849999999</v>
      </c>
      <c r="M28" s="4"/>
      <c r="N28" s="36" t="s">
        <v>17</v>
      </c>
      <c r="O28" s="34">
        <v>0.04</v>
      </c>
      <c r="P28" s="7"/>
    </row>
    <row r="29" spans="1:16" ht="15.75" x14ac:dyDescent="0.25">
      <c r="A29" s="35" t="s">
        <v>35</v>
      </c>
      <c r="B29" s="15">
        <f t="shared" si="0"/>
        <v>2945.4888599999999</v>
      </c>
      <c r="C29" s="15">
        <f t="shared" si="8"/>
        <v>1620.018873</v>
      </c>
      <c r="D29" s="15">
        <f t="shared" si="3"/>
        <v>1325.4699869999999</v>
      </c>
      <c r="E29" s="16"/>
      <c r="F29" s="15">
        <f t="shared" si="1"/>
        <v>3010.2891500000001</v>
      </c>
      <c r="G29" s="15">
        <f t="shared" si="4"/>
        <v>1655.6590325000002</v>
      </c>
      <c r="H29" s="15">
        <f t="shared" si="5"/>
        <v>1354.6301175000001</v>
      </c>
      <c r="I29" s="16"/>
      <c r="J29" s="15">
        <f t="shared" si="2"/>
        <v>3076.5154699999998</v>
      </c>
      <c r="K29" s="15">
        <f t="shared" si="6"/>
        <v>1692.1</v>
      </c>
      <c r="L29" s="15">
        <f t="shared" si="7"/>
        <v>1384.4319614999999</v>
      </c>
      <c r="M29" s="4"/>
      <c r="N29" s="36" t="s">
        <v>23</v>
      </c>
      <c r="O29" s="34">
        <v>7.0000000000000001E-3</v>
      </c>
      <c r="P29" s="7"/>
    </row>
    <row r="30" spans="1:16" ht="15.75" x14ac:dyDescent="0.25">
      <c r="A30" s="35" t="s">
        <v>34</v>
      </c>
      <c r="B30" s="15">
        <f t="shared" si="0"/>
        <v>3245.0300999999999</v>
      </c>
      <c r="C30" s="15">
        <f t="shared" si="8"/>
        <v>1784.7665550000002</v>
      </c>
      <c r="D30" s="15">
        <f t="shared" si="3"/>
        <v>1460.263545</v>
      </c>
      <c r="E30" s="16"/>
      <c r="F30" s="15">
        <f t="shared" si="1"/>
        <v>3316.4202499999997</v>
      </c>
      <c r="G30" s="15">
        <f t="shared" si="4"/>
        <v>1824.0311374999999</v>
      </c>
      <c r="H30" s="15">
        <f t="shared" si="5"/>
        <v>1492.3891124999998</v>
      </c>
      <c r="I30" s="16"/>
      <c r="J30" s="15">
        <f t="shared" si="2"/>
        <v>3389.3814499999999</v>
      </c>
      <c r="K30" s="15">
        <f t="shared" si="6"/>
        <v>1864.2</v>
      </c>
      <c r="L30" s="15">
        <f t="shared" si="7"/>
        <v>1525.2216524999999</v>
      </c>
      <c r="M30" s="4"/>
      <c r="N30" s="36" t="s">
        <v>7</v>
      </c>
      <c r="O30" s="34">
        <v>4.0000000000000001E-3</v>
      </c>
      <c r="P30" s="7"/>
    </row>
    <row r="31" spans="1:16" ht="15.75" x14ac:dyDescent="0.25">
      <c r="A31" s="35" t="s">
        <v>17</v>
      </c>
      <c r="B31" s="15">
        <f t="shared" si="0"/>
        <v>19969.416000000001</v>
      </c>
      <c r="C31" s="15">
        <f t="shared" si="8"/>
        <v>10983.178800000002</v>
      </c>
      <c r="D31" s="15">
        <f t="shared" si="3"/>
        <v>8986.2372000000014</v>
      </c>
      <c r="E31" s="16"/>
      <c r="F31" s="15">
        <f t="shared" si="1"/>
        <v>20408.740000000002</v>
      </c>
      <c r="G31" s="15">
        <f t="shared" si="4"/>
        <v>11224.807000000003</v>
      </c>
      <c r="H31" s="15">
        <f t="shared" si="5"/>
        <v>9183.9330000000009</v>
      </c>
      <c r="I31" s="16"/>
      <c r="J31" s="15">
        <f t="shared" si="2"/>
        <v>20857.732</v>
      </c>
      <c r="K31" s="15">
        <f t="shared" si="6"/>
        <v>11471.8</v>
      </c>
      <c r="L31" s="15">
        <f t="shared" si="7"/>
        <v>9385.9794000000002</v>
      </c>
      <c r="M31" s="4"/>
      <c r="N31" s="36" t="s">
        <v>30</v>
      </c>
      <c r="O31" s="34">
        <v>7.6E-3</v>
      </c>
      <c r="P31" s="7"/>
    </row>
    <row r="32" spans="1:16" ht="15.75" x14ac:dyDescent="0.25">
      <c r="A32" s="35" t="s">
        <v>23</v>
      </c>
      <c r="B32" s="15">
        <f t="shared" si="0"/>
        <v>3494.6478000000002</v>
      </c>
      <c r="C32" s="15">
        <f t="shared" si="8"/>
        <v>1922.0562900000002</v>
      </c>
      <c r="D32" s="15">
        <f t="shared" si="3"/>
        <v>1572.5915100000002</v>
      </c>
      <c r="E32" s="16"/>
      <c r="F32" s="15">
        <f t="shared" si="1"/>
        <v>3571.5295000000001</v>
      </c>
      <c r="G32" s="15">
        <f t="shared" si="4"/>
        <v>1964.3412250000001</v>
      </c>
      <c r="H32" s="15">
        <f t="shared" si="5"/>
        <v>1607.188275</v>
      </c>
      <c r="I32" s="16"/>
      <c r="J32" s="15">
        <f t="shared" si="2"/>
        <v>3650.1030999999998</v>
      </c>
      <c r="K32" s="15">
        <f t="shared" si="6"/>
        <v>2007.6</v>
      </c>
      <c r="L32" s="15">
        <f t="shared" si="7"/>
        <v>1642.5463949999998</v>
      </c>
      <c r="M32" s="4"/>
      <c r="N32" s="36" t="s">
        <v>13</v>
      </c>
      <c r="O32" s="34">
        <v>9.1999999999999998E-3</v>
      </c>
      <c r="P32" s="7"/>
    </row>
    <row r="33" spans="1:16" ht="15.75" x14ac:dyDescent="0.25">
      <c r="A33" s="35" t="s">
        <v>7</v>
      </c>
      <c r="B33" s="15">
        <f t="shared" si="0"/>
        <v>1996.9416000000001</v>
      </c>
      <c r="C33" s="15">
        <f t="shared" si="8"/>
        <v>1098.3178800000001</v>
      </c>
      <c r="D33" s="15">
        <f t="shared" si="3"/>
        <v>898.62372000000005</v>
      </c>
      <c r="E33" s="16"/>
      <c r="F33" s="15">
        <f t="shared" si="1"/>
        <v>2040.874</v>
      </c>
      <c r="G33" s="15">
        <f t="shared" si="4"/>
        <v>1122.4807000000001</v>
      </c>
      <c r="H33" s="15">
        <f t="shared" si="5"/>
        <v>918.39330000000007</v>
      </c>
      <c r="I33" s="16"/>
      <c r="J33" s="15">
        <f t="shared" si="2"/>
        <v>2085.7732000000001</v>
      </c>
      <c r="K33" s="15">
        <f t="shared" si="6"/>
        <v>1147.2</v>
      </c>
      <c r="L33" s="15">
        <f t="shared" si="7"/>
        <v>938.59794000000011</v>
      </c>
      <c r="M33" s="4"/>
      <c r="N33" s="36" t="s">
        <v>25</v>
      </c>
      <c r="O33" s="34">
        <v>1.1299999999999999E-2</v>
      </c>
      <c r="P33" s="7"/>
    </row>
    <row r="34" spans="1:16" ht="15.75" x14ac:dyDescent="0.25">
      <c r="A34" s="35" t="s">
        <v>30</v>
      </c>
      <c r="B34" s="15">
        <f t="shared" si="0"/>
        <v>3794.1890400000002</v>
      </c>
      <c r="C34" s="15">
        <f t="shared" si="8"/>
        <v>2086.8039720000002</v>
      </c>
      <c r="D34" s="15">
        <f t="shared" si="3"/>
        <v>1707.385068</v>
      </c>
      <c r="E34" s="16"/>
      <c r="F34" s="15">
        <f t="shared" si="1"/>
        <v>3877.6606000000002</v>
      </c>
      <c r="G34" s="15">
        <f t="shared" si="4"/>
        <v>2132.71333</v>
      </c>
      <c r="H34" s="15">
        <f t="shared" si="5"/>
        <v>1744.9472700000001</v>
      </c>
      <c r="I34" s="16"/>
      <c r="J34" s="15">
        <f t="shared" si="2"/>
        <v>3962.9690799999998</v>
      </c>
      <c r="K34" s="15">
        <f t="shared" si="6"/>
        <v>2179.6</v>
      </c>
      <c r="L34" s="15">
        <f t="shared" si="7"/>
        <v>1783.336086</v>
      </c>
      <c r="M34" s="4"/>
      <c r="N34" s="36" t="s">
        <v>29</v>
      </c>
      <c r="O34" s="34">
        <v>2.5999999999999999E-3</v>
      </c>
      <c r="P34" s="7"/>
    </row>
    <row r="35" spans="1:16" ht="15.75" x14ac:dyDescent="0.25">
      <c r="A35" s="35" t="s">
        <v>13</v>
      </c>
      <c r="B35" s="15">
        <f t="shared" si="0"/>
        <v>4592.9656800000002</v>
      </c>
      <c r="C35" s="15">
        <f t="shared" si="8"/>
        <v>2526.1311240000005</v>
      </c>
      <c r="D35" s="15">
        <f t="shared" si="3"/>
        <v>2066.8345560000002</v>
      </c>
      <c r="E35" s="16"/>
      <c r="F35" s="15">
        <f t="shared" si="1"/>
        <v>4694.0101999999997</v>
      </c>
      <c r="G35" s="15">
        <f t="shared" si="4"/>
        <v>2581.70561</v>
      </c>
      <c r="H35" s="15">
        <f t="shared" si="5"/>
        <v>2112.3045899999997</v>
      </c>
      <c r="I35" s="16"/>
      <c r="J35" s="15">
        <f t="shared" si="2"/>
        <v>4797.2783600000002</v>
      </c>
      <c r="K35" s="15">
        <f t="shared" si="6"/>
        <v>2638.5</v>
      </c>
      <c r="L35" s="15">
        <f t="shared" si="7"/>
        <v>2158.7752620000001</v>
      </c>
      <c r="M35" s="4"/>
      <c r="N35" s="36" t="s">
        <v>20</v>
      </c>
      <c r="O35" s="34">
        <v>2.2000000000000001E-3</v>
      </c>
      <c r="P35" s="7"/>
    </row>
    <row r="36" spans="1:16" ht="15.75" x14ac:dyDescent="0.25">
      <c r="A36" s="35" t="s">
        <v>25</v>
      </c>
      <c r="B36" s="15">
        <f t="shared" si="0"/>
        <v>5641.3600200000001</v>
      </c>
      <c r="C36" s="15">
        <f t="shared" si="8"/>
        <v>3102.7480110000001</v>
      </c>
      <c r="D36" s="15">
        <f t="shared" si="3"/>
        <v>2538.6120089999999</v>
      </c>
      <c r="E36" s="16"/>
      <c r="F36" s="15">
        <f t="shared" si="1"/>
        <v>5765.4690499999997</v>
      </c>
      <c r="G36" s="15">
        <f t="shared" si="4"/>
        <v>3171.0079774999999</v>
      </c>
      <c r="H36" s="15">
        <f t="shared" si="5"/>
        <v>2594.4610724999998</v>
      </c>
      <c r="I36" s="16"/>
      <c r="J36" s="15">
        <f t="shared" si="2"/>
        <v>5892.3092899999992</v>
      </c>
      <c r="K36" s="15">
        <f t="shared" si="6"/>
        <v>3240.8</v>
      </c>
      <c r="L36" s="15">
        <f t="shared" si="7"/>
        <v>2651.5391804999999</v>
      </c>
      <c r="M36" s="4"/>
      <c r="N36" s="36" t="s">
        <v>31</v>
      </c>
      <c r="O36" s="34">
        <v>5.1000000000000004E-3</v>
      </c>
      <c r="P36" s="7"/>
    </row>
    <row r="37" spans="1:16" ht="15.75" x14ac:dyDescent="0.25">
      <c r="A37" s="35" t="s">
        <v>29</v>
      </c>
      <c r="B37" s="15">
        <f t="shared" si="0"/>
        <v>1298.0120400000001</v>
      </c>
      <c r="C37" s="15">
        <f t="shared" si="8"/>
        <v>713.90662200000008</v>
      </c>
      <c r="D37" s="15">
        <f t="shared" si="3"/>
        <v>584.1054180000001</v>
      </c>
      <c r="E37" s="16"/>
      <c r="F37" s="15">
        <f t="shared" si="1"/>
        <v>1326.5681</v>
      </c>
      <c r="G37" s="15">
        <f t="shared" si="4"/>
        <v>729.61245500000007</v>
      </c>
      <c r="H37" s="15">
        <f t="shared" si="5"/>
        <v>596.955645</v>
      </c>
      <c r="I37" s="16"/>
      <c r="J37" s="15">
        <f t="shared" si="2"/>
        <v>1355.7525799999999</v>
      </c>
      <c r="K37" s="15">
        <f t="shared" si="6"/>
        <v>745.7</v>
      </c>
      <c r="L37" s="15">
        <f t="shared" si="7"/>
        <v>610.088661</v>
      </c>
      <c r="M37" s="4"/>
      <c r="N37" s="36" t="s">
        <v>33</v>
      </c>
      <c r="O37" s="34">
        <v>8.2000000000000007E-3</v>
      </c>
      <c r="P37" s="7"/>
    </row>
    <row r="38" spans="1:16" ht="15.75" x14ac:dyDescent="0.25">
      <c r="A38" s="35" t="s">
        <v>20</v>
      </c>
      <c r="B38" s="15">
        <f t="shared" si="0"/>
        <v>1098.3178800000001</v>
      </c>
      <c r="C38" s="15">
        <f t="shared" si="8"/>
        <v>604.07483400000012</v>
      </c>
      <c r="D38" s="15">
        <f t="shared" si="3"/>
        <v>494.24304600000005</v>
      </c>
      <c r="E38" s="16"/>
      <c r="F38" s="15">
        <f t="shared" si="1"/>
        <v>1122.4807000000001</v>
      </c>
      <c r="G38" s="15">
        <f t="shared" si="4"/>
        <v>617.36438500000008</v>
      </c>
      <c r="H38" s="15">
        <f t="shared" si="5"/>
        <v>505.11631500000004</v>
      </c>
      <c r="I38" s="16"/>
      <c r="J38" s="15">
        <f t="shared" si="2"/>
        <v>1147.17526</v>
      </c>
      <c r="K38" s="15">
        <f t="shared" si="6"/>
        <v>630.9</v>
      </c>
      <c r="L38" s="15">
        <f t="shared" si="7"/>
        <v>516.22886700000004</v>
      </c>
      <c r="M38" s="4"/>
      <c r="N38" s="36" t="s">
        <v>1</v>
      </c>
      <c r="O38" s="34">
        <v>3.7000000000000002E-3</v>
      </c>
      <c r="P38" s="7"/>
    </row>
    <row r="39" spans="1:16" ht="15.75" x14ac:dyDescent="0.25">
      <c r="A39" s="35" t="s">
        <v>31</v>
      </c>
      <c r="B39" s="15">
        <f t="shared" si="0"/>
        <v>2546.1005400000004</v>
      </c>
      <c r="C39" s="15">
        <f t="shared" si="8"/>
        <v>1400.3552970000003</v>
      </c>
      <c r="D39" s="15">
        <f t="shared" si="3"/>
        <v>1145.7452430000003</v>
      </c>
      <c r="E39" s="16"/>
      <c r="F39" s="15">
        <f t="shared" si="1"/>
        <v>2602.1143500000003</v>
      </c>
      <c r="G39" s="15">
        <f t="shared" si="4"/>
        <v>1431.1628925000002</v>
      </c>
      <c r="H39" s="15">
        <f t="shared" si="5"/>
        <v>1170.9514575000001</v>
      </c>
      <c r="I39" s="16"/>
      <c r="J39" s="15">
        <f t="shared" si="2"/>
        <v>2659.3608300000001</v>
      </c>
      <c r="K39" s="15">
        <f t="shared" si="6"/>
        <v>1462.6</v>
      </c>
      <c r="L39" s="15">
        <f t="shared" si="7"/>
        <v>1196.7123735</v>
      </c>
      <c r="M39" s="4"/>
      <c r="N39" s="36" t="s">
        <v>15</v>
      </c>
      <c r="O39" s="34">
        <v>6.1000000000000004E-3</v>
      </c>
      <c r="P39" s="7"/>
    </row>
    <row r="40" spans="1:16" ht="15.75" x14ac:dyDescent="0.25">
      <c r="A40" s="35" t="s">
        <v>33</v>
      </c>
      <c r="B40" s="15">
        <f t="shared" si="0"/>
        <v>4093.7302800000007</v>
      </c>
      <c r="C40" s="15">
        <f t="shared" si="8"/>
        <v>2251.5516540000008</v>
      </c>
      <c r="D40" s="15">
        <f t="shared" si="3"/>
        <v>1842.1786260000003</v>
      </c>
      <c r="E40" s="16"/>
      <c r="F40" s="15">
        <f t="shared" si="1"/>
        <v>4183.7917000000007</v>
      </c>
      <c r="G40" s="15">
        <f t="shared" si="4"/>
        <v>2301.0854350000004</v>
      </c>
      <c r="H40" s="15">
        <f t="shared" si="5"/>
        <v>1882.7062650000003</v>
      </c>
      <c r="I40" s="16"/>
      <c r="J40" s="15">
        <f t="shared" si="2"/>
        <v>4275.8350600000003</v>
      </c>
      <c r="K40" s="15">
        <f t="shared" si="6"/>
        <v>2351.6999999999998</v>
      </c>
      <c r="L40" s="15">
        <f t="shared" si="7"/>
        <v>1924.1257770000002</v>
      </c>
      <c r="M40" s="4"/>
      <c r="N40" s="36" t="s">
        <v>14</v>
      </c>
      <c r="O40" s="34">
        <v>1.83E-2</v>
      </c>
      <c r="P40" s="7"/>
    </row>
    <row r="41" spans="1:16" ht="15.75" x14ac:dyDescent="0.25">
      <c r="A41" s="35" t="s">
        <v>1</v>
      </c>
      <c r="B41" s="15">
        <f t="shared" si="0"/>
        <v>1847.1709800000001</v>
      </c>
      <c r="C41" s="15">
        <f t="shared" si="8"/>
        <v>1015.9440390000001</v>
      </c>
      <c r="D41" s="15">
        <f t="shared" si="3"/>
        <v>831.22694100000001</v>
      </c>
      <c r="E41" s="16"/>
      <c r="F41" s="15">
        <f t="shared" si="1"/>
        <v>1887.80845</v>
      </c>
      <c r="G41" s="15">
        <f t="shared" si="4"/>
        <v>1038.2946475000001</v>
      </c>
      <c r="H41" s="15">
        <f t="shared" si="5"/>
        <v>849.5138025</v>
      </c>
      <c r="I41" s="16"/>
      <c r="J41" s="15">
        <f t="shared" si="2"/>
        <v>1929.3402100000001</v>
      </c>
      <c r="K41" s="15">
        <f t="shared" si="6"/>
        <v>1061.0999999999999</v>
      </c>
      <c r="L41" s="15">
        <f t="shared" si="7"/>
        <v>868.20309450000002</v>
      </c>
      <c r="M41" s="4"/>
      <c r="N41" s="36" t="s">
        <v>16</v>
      </c>
      <c r="O41" s="34">
        <v>1.84E-2</v>
      </c>
      <c r="P41" s="7"/>
    </row>
    <row r="42" spans="1:16" ht="15.75" x14ac:dyDescent="0.25">
      <c r="A42" s="35" t="s">
        <v>15</v>
      </c>
      <c r="B42" s="15">
        <f t="shared" si="0"/>
        <v>3045.3359400000004</v>
      </c>
      <c r="C42" s="15">
        <f t="shared" si="8"/>
        <v>1674.9347670000004</v>
      </c>
      <c r="D42" s="15">
        <f t="shared" si="3"/>
        <v>1370.4011730000002</v>
      </c>
      <c r="E42" s="16"/>
      <c r="F42" s="15">
        <f t="shared" si="1"/>
        <v>3112.3328500000002</v>
      </c>
      <c r="G42" s="15">
        <f t="shared" si="4"/>
        <v>1711.7830675000002</v>
      </c>
      <c r="H42" s="15">
        <f t="shared" si="5"/>
        <v>1400.5497825000002</v>
      </c>
      <c r="I42" s="16"/>
      <c r="J42" s="15">
        <f t="shared" si="2"/>
        <v>3180.80413</v>
      </c>
      <c r="K42" s="15">
        <f t="shared" si="6"/>
        <v>1749.4</v>
      </c>
      <c r="L42" s="15">
        <f t="shared" si="7"/>
        <v>1431.3618584999999</v>
      </c>
      <c r="M42" s="4"/>
      <c r="N42" s="36" t="s">
        <v>2</v>
      </c>
      <c r="O42" s="34">
        <v>8.0000000000000002E-3</v>
      </c>
      <c r="P42" s="7"/>
    </row>
    <row r="43" spans="1:16" ht="15.75" x14ac:dyDescent="0.25">
      <c r="A43" s="37"/>
      <c r="B43" s="18"/>
      <c r="C43" s="19"/>
      <c r="D43" s="20"/>
      <c r="E43" s="8"/>
      <c r="F43" s="18"/>
      <c r="G43" s="19"/>
      <c r="H43" s="20"/>
      <c r="I43" s="8"/>
      <c r="J43" s="18"/>
      <c r="K43" s="19"/>
      <c r="L43" s="20"/>
      <c r="M43" s="4"/>
      <c r="N43" s="36" t="s">
        <v>6</v>
      </c>
      <c r="O43" s="34">
        <v>1.6799999999999999E-2</v>
      </c>
      <c r="P43" s="7"/>
    </row>
    <row r="44" spans="1:16" ht="15.75" x14ac:dyDescent="0.25">
      <c r="A44" s="75" t="s">
        <v>46</v>
      </c>
      <c r="B44" s="21" t="s">
        <v>43</v>
      </c>
      <c r="C44" s="11">
        <f>100%-D44</f>
        <v>0.8</v>
      </c>
      <c r="D44" s="11">
        <v>0.2</v>
      </c>
      <c r="E44" s="8"/>
      <c r="F44" s="21" t="s">
        <v>43</v>
      </c>
      <c r="G44" s="11">
        <f>100%-H44</f>
        <v>0.8</v>
      </c>
      <c r="H44" s="11">
        <v>0.2</v>
      </c>
      <c r="I44" s="8"/>
      <c r="J44" s="21" t="s">
        <v>43</v>
      </c>
      <c r="K44" s="11">
        <f>100%-L44</f>
        <v>0.8</v>
      </c>
      <c r="L44" s="11">
        <v>0.2</v>
      </c>
      <c r="M44" s="4"/>
      <c r="N44" s="36" t="s">
        <v>24</v>
      </c>
      <c r="O44" s="34">
        <v>0.68869999999999998</v>
      </c>
      <c r="P44" s="7"/>
    </row>
    <row r="45" spans="1:16" ht="15.75" x14ac:dyDescent="0.25">
      <c r="A45" s="75"/>
      <c r="B45" s="12">
        <f>SUM(C45:D45)</f>
        <v>374526.41766400001</v>
      </c>
      <c r="C45" s="12">
        <f>SUM(C46:C50)</f>
        <v>299621.11766400002</v>
      </c>
      <c r="D45" s="12">
        <f>SUM(D46:D50)</f>
        <v>74905.3</v>
      </c>
      <c r="E45" s="13"/>
      <c r="F45" s="12">
        <f>SUM(G45,H45)</f>
        <v>382765.88374000002</v>
      </c>
      <c r="G45" s="12">
        <f>SUM(G46:G50)</f>
        <v>306212.7</v>
      </c>
      <c r="H45" s="12">
        <f>SUM(H46:H50)</f>
        <v>76553.183740000008</v>
      </c>
      <c r="I45" s="13"/>
      <c r="J45" s="12">
        <f>SUM(K45,L45)</f>
        <v>391186.60000000003</v>
      </c>
      <c r="K45" s="12">
        <f>SUM(K46:K50)</f>
        <v>312949.30000000005</v>
      </c>
      <c r="L45" s="12">
        <f>SUM(L46:L50)</f>
        <v>78237.3</v>
      </c>
      <c r="M45" s="4"/>
      <c r="N45" s="36" t="s">
        <v>47</v>
      </c>
      <c r="O45" s="34">
        <v>1</v>
      </c>
      <c r="P45" s="7"/>
    </row>
    <row r="46" spans="1:16" ht="15.75" x14ac:dyDescent="0.25">
      <c r="A46" s="35" t="s">
        <v>14</v>
      </c>
      <c r="B46" s="15">
        <f>$L$7*O40</f>
        <v>9136.0078200000007</v>
      </c>
      <c r="C46" s="15">
        <f>B46*C$44</f>
        <v>7308.8062560000008</v>
      </c>
      <c r="D46" s="15">
        <f>ROUND(B46*D$44,1)</f>
        <v>1827.2</v>
      </c>
      <c r="E46" s="16"/>
      <c r="F46" s="15">
        <f>$N$7*O40</f>
        <v>9336.9985500000003</v>
      </c>
      <c r="G46" s="15">
        <f>ROUND(F46*G$44,1)</f>
        <v>7469.6</v>
      </c>
      <c r="H46" s="15">
        <f>F46*H$44</f>
        <v>1867.3997100000001</v>
      </c>
      <c r="I46" s="16"/>
      <c r="J46" s="15">
        <f>$O$7*O40</f>
        <v>9542.4123899999995</v>
      </c>
      <c r="K46" s="15">
        <f>ROUND(J46*K$44,1)</f>
        <v>7633.9</v>
      </c>
      <c r="L46" s="15">
        <f>ROUND(J46*L$44,1)</f>
        <v>1908.5</v>
      </c>
      <c r="M46" s="4"/>
      <c r="N46" s="38"/>
      <c r="O46" s="29"/>
      <c r="P46" s="7"/>
    </row>
    <row r="47" spans="1:16" ht="15.75" x14ac:dyDescent="0.25">
      <c r="A47" s="35" t="s">
        <v>16</v>
      </c>
      <c r="B47" s="15">
        <f>$L$7*O41</f>
        <v>9185.9313600000005</v>
      </c>
      <c r="C47" s="15">
        <f>B47*C$44</f>
        <v>7348.7450880000006</v>
      </c>
      <c r="D47" s="15">
        <f>ROUND(B47*D$44,1)</f>
        <v>1837.2</v>
      </c>
      <c r="E47" s="16"/>
      <c r="F47" s="15">
        <f>$N$7*O41</f>
        <v>9388.0203999999994</v>
      </c>
      <c r="G47" s="15">
        <f>ROUND(F47*G$44,1)</f>
        <v>7510.4</v>
      </c>
      <c r="H47" s="15">
        <f>F47*H$44</f>
        <v>1877.6040800000001</v>
      </c>
      <c r="I47" s="16"/>
      <c r="J47" s="15">
        <f>$O$7*O41</f>
        <v>9594.5567200000005</v>
      </c>
      <c r="K47" s="15">
        <f>ROUND(J47*K$44,1)</f>
        <v>7675.6</v>
      </c>
      <c r="L47" s="15">
        <f>ROUND(J47*L$44,1)</f>
        <v>1918.9</v>
      </c>
      <c r="M47" s="4"/>
      <c r="N47" s="38"/>
      <c r="O47" s="29"/>
      <c r="P47" s="7"/>
    </row>
    <row r="48" spans="1:16" ht="15.75" x14ac:dyDescent="0.25">
      <c r="A48" s="35" t="s">
        <v>2</v>
      </c>
      <c r="B48" s="15">
        <f>$L$7*O42</f>
        <v>3993.8832000000002</v>
      </c>
      <c r="C48" s="15">
        <f>B48*C$44</f>
        <v>3195.1065600000002</v>
      </c>
      <c r="D48" s="15">
        <f>ROUND(B48*D$44,1)</f>
        <v>798.8</v>
      </c>
      <c r="E48" s="16"/>
      <c r="F48" s="15">
        <f>$N$7*O42</f>
        <v>4081.748</v>
      </c>
      <c r="G48" s="15">
        <f>ROUND(F48*G$44,1)</f>
        <v>3265.4</v>
      </c>
      <c r="H48" s="15">
        <f>F48*H$44</f>
        <v>816.34960000000001</v>
      </c>
      <c r="I48" s="16"/>
      <c r="J48" s="15">
        <f>$O$7*O42</f>
        <v>4171.5464000000002</v>
      </c>
      <c r="K48" s="15">
        <f>ROUND(J48*K$44,1)</f>
        <v>3337.2</v>
      </c>
      <c r="L48" s="15">
        <f>ROUND(J48*L$44,1)</f>
        <v>834.3</v>
      </c>
      <c r="M48" s="4"/>
      <c r="N48" s="38"/>
      <c r="O48" s="29"/>
      <c r="P48" s="7"/>
    </row>
    <row r="49" spans="1:16" ht="15.75" x14ac:dyDescent="0.25">
      <c r="A49" s="35" t="s">
        <v>6</v>
      </c>
      <c r="B49" s="15">
        <f>$L$7*O43</f>
        <v>8387.1547200000005</v>
      </c>
      <c r="C49" s="15">
        <f>B49*C$44</f>
        <v>6709.7237760000007</v>
      </c>
      <c r="D49" s="15">
        <f>ROUND(B49*D$44,1)</f>
        <v>1677.4</v>
      </c>
      <c r="E49" s="16"/>
      <c r="F49" s="15">
        <f>$N$7*O43</f>
        <v>8571.6707999999999</v>
      </c>
      <c r="G49" s="15">
        <f>ROUND(F49*G$44,1)</f>
        <v>6857.3</v>
      </c>
      <c r="H49" s="15">
        <f>F49*H$44</f>
        <v>1714.3341600000001</v>
      </c>
      <c r="I49" s="16"/>
      <c r="J49" s="15">
        <f>$O$7*O43</f>
        <v>8760.2474399999992</v>
      </c>
      <c r="K49" s="15">
        <f>ROUND(J49*K$44,1)</f>
        <v>7008.2</v>
      </c>
      <c r="L49" s="15">
        <f>ROUND(J49*L$44,1)</f>
        <v>1752</v>
      </c>
      <c r="M49" s="4"/>
      <c r="N49" s="38"/>
      <c r="O49" s="29"/>
      <c r="P49" s="7"/>
    </row>
    <row r="50" spans="1:16" ht="15.75" x14ac:dyDescent="0.25">
      <c r="A50" s="35" t="s">
        <v>24</v>
      </c>
      <c r="B50" s="15">
        <f>$L$7*O44</f>
        <v>343823.41998000001</v>
      </c>
      <c r="C50" s="15">
        <f>B50*C$44</f>
        <v>275058.73598400003</v>
      </c>
      <c r="D50" s="15">
        <f>ROUND(B50*D$44,1)</f>
        <v>68764.7</v>
      </c>
      <c r="E50" s="16"/>
      <c r="F50" s="15">
        <f>$N$7*O44</f>
        <v>351387.48095</v>
      </c>
      <c r="G50" s="15">
        <f>ROUND(F50*G$44,1)</f>
        <v>281110</v>
      </c>
      <c r="H50" s="15">
        <f>F50*H$44</f>
        <v>70277.496190000005</v>
      </c>
      <c r="I50" s="16"/>
      <c r="J50" s="15">
        <f>$O$7*O44</f>
        <v>359118.00070999999</v>
      </c>
      <c r="K50" s="15">
        <f>ROUND(J50*K$44,1)</f>
        <v>287294.40000000002</v>
      </c>
      <c r="L50" s="15">
        <f>ROUND(J50*L$44,1)</f>
        <v>71823.600000000006</v>
      </c>
      <c r="M50" s="4"/>
      <c r="N50" s="38"/>
      <c r="O50" s="29"/>
      <c r="P50" s="7"/>
    </row>
    <row r="51" spans="1:16" ht="16.5" thickBot="1" x14ac:dyDescent="0.3">
      <c r="A51" s="39"/>
      <c r="B51" s="40"/>
      <c r="C51" s="41"/>
      <c r="D51" s="47"/>
      <c r="E51" s="8"/>
      <c r="F51" s="40"/>
      <c r="G51" s="41"/>
      <c r="H51" s="47"/>
      <c r="I51" s="8"/>
      <c r="J51" s="40"/>
      <c r="K51" s="41"/>
      <c r="L51" s="47"/>
      <c r="M51" s="4"/>
      <c r="N51" s="29"/>
      <c r="O51" s="29"/>
      <c r="P51" s="7"/>
    </row>
    <row r="52" spans="1:16" ht="16.5" thickBot="1" x14ac:dyDescent="0.3">
      <c r="A52" s="42" t="s">
        <v>47</v>
      </c>
      <c r="B52" s="43">
        <f>SUM(C52,D52)</f>
        <v>499235.42058400006</v>
      </c>
      <c r="C52" s="44">
        <f>SUM(C45,C12)</f>
        <v>368211.06927000004</v>
      </c>
      <c r="D52" s="45">
        <f>SUM(D45,D12)</f>
        <v>131024.35131400001</v>
      </c>
      <c r="E52" s="46"/>
      <c r="F52" s="43">
        <f>SUM(G52,H52)</f>
        <v>510218.46504000004</v>
      </c>
      <c r="G52" s="44">
        <f>SUM(G45,G12)</f>
        <v>376311.61971500004</v>
      </c>
      <c r="H52" s="45">
        <f>SUM(H45,H12)</f>
        <v>133906.845325</v>
      </c>
      <c r="I52" s="13"/>
      <c r="J52" s="43">
        <f>SUM(K52,L52)</f>
        <v>521443.34135300003</v>
      </c>
      <c r="K52" s="44">
        <f>SUM(K45,K12)</f>
        <v>384590.60000000003</v>
      </c>
      <c r="L52" s="45">
        <f>SUM(L45,L12)</f>
        <v>136852.74135300002</v>
      </c>
      <c r="M52" s="4"/>
      <c r="N52" s="29"/>
      <c r="O52" s="29"/>
      <c r="P52" s="7"/>
    </row>
    <row r="53" spans="1:16" ht="15.75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48"/>
      <c r="K53" s="20"/>
      <c r="L53" s="20"/>
      <c r="M53" s="20"/>
      <c r="N53" s="29"/>
      <c r="O53" s="29"/>
      <c r="P53" s="7"/>
    </row>
  </sheetData>
  <mergeCells count="12">
    <mergeCell ref="N2:O2"/>
    <mergeCell ref="J10:J11"/>
    <mergeCell ref="A44:A45"/>
    <mergeCell ref="A4:P4"/>
    <mergeCell ref="L6:M6"/>
    <mergeCell ref="L7:M7"/>
    <mergeCell ref="A9:A12"/>
    <mergeCell ref="B9:D9"/>
    <mergeCell ref="F9:H9"/>
    <mergeCell ref="J9:L9"/>
    <mergeCell ref="B10:B11"/>
    <mergeCell ref="F10:F11"/>
  </mergeCells>
  <pageMargins left="0.19685039370078741" right="0.19685039370078741" top="0.15748031496062992" bottom="0.19685039370078741" header="0.17" footer="0.19685039370078741"/>
  <pageSetup paperSize="9" scale="4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"/>
  <sheetViews>
    <sheetView tabSelected="1" view="pageBreakPreview" zoomScale="60" zoomScaleNormal="50" workbookViewId="0">
      <selection activeCell="H6" sqref="H6"/>
    </sheetView>
  </sheetViews>
  <sheetFormatPr defaultRowHeight="15" x14ac:dyDescent="0.25"/>
  <cols>
    <col min="1" max="1" width="22.28515625" style="49" customWidth="1"/>
    <col min="2" max="2" width="19.42578125" style="50" customWidth="1"/>
    <col min="3" max="4" width="17.42578125" style="50" customWidth="1"/>
    <col min="5" max="5" width="17.85546875" style="50" customWidth="1"/>
    <col min="6" max="7" width="17.28515625" style="50" customWidth="1"/>
    <col min="8" max="8" width="18.42578125" style="50" customWidth="1"/>
    <col min="9" max="10" width="19.140625" style="50" customWidth="1"/>
    <col min="11" max="11" width="14.5703125" style="1" customWidth="1"/>
    <col min="12" max="13" width="15.42578125" style="1" customWidth="1"/>
    <col min="14" max="14" width="15.28515625" style="1" customWidth="1"/>
    <col min="15" max="15" width="15.7109375" style="1" customWidth="1"/>
    <col min="16" max="16" width="17.5703125" style="1" customWidth="1"/>
    <col min="17" max="17" width="21" style="1" customWidth="1"/>
    <col min="18" max="18" width="22.85546875" style="1" customWidth="1"/>
    <col min="19" max="19" width="16.7109375" style="1" customWidth="1"/>
    <col min="20" max="20" width="14.85546875" style="1" customWidth="1"/>
    <col min="21" max="22" width="15.7109375" style="1" customWidth="1"/>
    <col min="23" max="23" width="21" style="1" customWidth="1"/>
    <col min="24" max="25" width="15.140625" style="1" customWidth="1"/>
    <col min="26" max="27" width="16" style="1" customWidth="1"/>
    <col min="28" max="28" width="24.85546875" style="1" customWidth="1"/>
    <col min="29" max="29" width="24.5703125" style="1" customWidth="1"/>
    <col min="30" max="30" width="20.85546875" style="1" customWidth="1"/>
    <col min="31" max="31" width="22.28515625" style="1" customWidth="1"/>
    <col min="32" max="256" width="9.140625" style="24"/>
    <col min="257" max="257" width="22.28515625" style="24" customWidth="1"/>
    <col min="258" max="258" width="19.42578125" style="24" customWidth="1"/>
    <col min="259" max="260" width="17.42578125" style="24" customWidth="1"/>
    <col min="261" max="261" width="17.85546875" style="24" customWidth="1"/>
    <col min="262" max="263" width="17.28515625" style="24" customWidth="1"/>
    <col min="264" max="264" width="18.42578125" style="24" customWidth="1"/>
    <col min="265" max="266" width="19.140625" style="24" customWidth="1"/>
    <col min="267" max="267" width="14.5703125" style="24" customWidth="1"/>
    <col min="268" max="269" width="15.42578125" style="24" customWidth="1"/>
    <col min="270" max="270" width="15.28515625" style="24" customWidth="1"/>
    <col min="271" max="271" width="15.7109375" style="24" customWidth="1"/>
    <col min="272" max="272" width="17.5703125" style="24" customWidth="1"/>
    <col min="273" max="273" width="21" style="24" customWidth="1"/>
    <col min="274" max="274" width="22.85546875" style="24" customWidth="1"/>
    <col min="275" max="275" width="16.7109375" style="24" customWidth="1"/>
    <col min="276" max="276" width="14.85546875" style="24" customWidth="1"/>
    <col min="277" max="278" width="15.7109375" style="24" customWidth="1"/>
    <col min="279" max="279" width="21" style="24" customWidth="1"/>
    <col min="280" max="281" width="15.140625" style="24" customWidth="1"/>
    <col min="282" max="283" width="16" style="24" customWidth="1"/>
    <col min="284" max="284" width="24.85546875" style="24" customWidth="1"/>
    <col min="285" max="285" width="24.5703125" style="24" customWidth="1"/>
    <col min="286" max="286" width="20.85546875" style="24" customWidth="1"/>
    <col min="287" max="287" width="22.28515625" style="24" customWidth="1"/>
    <col min="288" max="512" width="9.140625" style="24"/>
    <col min="513" max="513" width="22.28515625" style="24" customWidth="1"/>
    <col min="514" max="514" width="19.42578125" style="24" customWidth="1"/>
    <col min="515" max="516" width="17.42578125" style="24" customWidth="1"/>
    <col min="517" max="517" width="17.85546875" style="24" customWidth="1"/>
    <col min="518" max="519" width="17.28515625" style="24" customWidth="1"/>
    <col min="520" max="520" width="18.42578125" style="24" customWidth="1"/>
    <col min="521" max="522" width="19.140625" style="24" customWidth="1"/>
    <col min="523" max="523" width="14.5703125" style="24" customWidth="1"/>
    <col min="524" max="525" width="15.42578125" style="24" customWidth="1"/>
    <col min="526" max="526" width="15.28515625" style="24" customWidth="1"/>
    <col min="527" max="527" width="15.7109375" style="24" customWidth="1"/>
    <col min="528" max="528" width="17.5703125" style="24" customWidth="1"/>
    <col min="529" max="529" width="21" style="24" customWidth="1"/>
    <col min="530" max="530" width="22.85546875" style="24" customWidth="1"/>
    <col min="531" max="531" width="16.7109375" style="24" customWidth="1"/>
    <col min="532" max="532" width="14.85546875" style="24" customWidth="1"/>
    <col min="533" max="534" width="15.7109375" style="24" customWidth="1"/>
    <col min="535" max="535" width="21" style="24" customWidth="1"/>
    <col min="536" max="537" width="15.140625" style="24" customWidth="1"/>
    <col min="538" max="539" width="16" style="24" customWidth="1"/>
    <col min="540" max="540" width="24.85546875" style="24" customWidth="1"/>
    <col min="541" max="541" width="24.5703125" style="24" customWidth="1"/>
    <col min="542" max="542" width="20.85546875" style="24" customWidth="1"/>
    <col min="543" max="543" width="22.28515625" style="24" customWidth="1"/>
    <col min="544" max="768" width="9.140625" style="24"/>
    <col min="769" max="769" width="22.28515625" style="24" customWidth="1"/>
    <col min="770" max="770" width="19.42578125" style="24" customWidth="1"/>
    <col min="771" max="772" width="17.42578125" style="24" customWidth="1"/>
    <col min="773" max="773" width="17.85546875" style="24" customWidth="1"/>
    <col min="774" max="775" width="17.28515625" style="24" customWidth="1"/>
    <col min="776" max="776" width="18.42578125" style="24" customWidth="1"/>
    <col min="777" max="778" width="19.140625" style="24" customWidth="1"/>
    <col min="779" max="779" width="14.5703125" style="24" customWidth="1"/>
    <col min="780" max="781" width="15.42578125" style="24" customWidth="1"/>
    <col min="782" max="782" width="15.28515625" style="24" customWidth="1"/>
    <col min="783" max="783" width="15.7109375" style="24" customWidth="1"/>
    <col min="784" max="784" width="17.5703125" style="24" customWidth="1"/>
    <col min="785" max="785" width="21" style="24" customWidth="1"/>
    <col min="786" max="786" width="22.85546875" style="24" customWidth="1"/>
    <col min="787" max="787" width="16.7109375" style="24" customWidth="1"/>
    <col min="788" max="788" width="14.85546875" style="24" customWidth="1"/>
    <col min="789" max="790" width="15.7109375" style="24" customWidth="1"/>
    <col min="791" max="791" width="21" style="24" customWidth="1"/>
    <col min="792" max="793" width="15.140625" style="24" customWidth="1"/>
    <col min="794" max="795" width="16" style="24" customWidth="1"/>
    <col min="796" max="796" width="24.85546875" style="24" customWidth="1"/>
    <col min="797" max="797" width="24.5703125" style="24" customWidth="1"/>
    <col min="798" max="798" width="20.85546875" style="24" customWidth="1"/>
    <col min="799" max="799" width="22.28515625" style="24" customWidth="1"/>
    <col min="800" max="1024" width="9.140625" style="24"/>
    <col min="1025" max="1025" width="22.28515625" style="24" customWidth="1"/>
    <col min="1026" max="1026" width="19.42578125" style="24" customWidth="1"/>
    <col min="1027" max="1028" width="17.42578125" style="24" customWidth="1"/>
    <col min="1029" max="1029" width="17.85546875" style="24" customWidth="1"/>
    <col min="1030" max="1031" width="17.28515625" style="24" customWidth="1"/>
    <col min="1032" max="1032" width="18.42578125" style="24" customWidth="1"/>
    <col min="1033" max="1034" width="19.140625" style="24" customWidth="1"/>
    <col min="1035" max="1035" width="14.5703125" style="24" customWidth="1"/>
    <col min="1036" max="1037" width="15.42578125" style="24" customWidth="1"/>
    <col min="1038" max="1038" width="15.28515625" style="24" customWidth="1"/>
    <col min="1039" max="1039" width="15.7109375" style="24" customWidth="1"/>
    <col min="1040" max="1040" width="17.5703125" style="24" customWidth="1"/>
    <col min="1041" max="1041" width="21" style="24" customWidth="1"/>
    <col min="1042" max="1042" width="22.85546875" style="24" customWidth="1"/>
    <col min="1043" max="1043" width="16.7109375" style="24" customWidth="1"/>
    <col min="1044" max="1044" width="14.85546875" style="24" customWidth="1"/>
    <col min="1045" max="1046" width="15.7109375" style="24" customWidth="1"/>
    <col min="1047" max="1047" width="21" style="24" customWidth="1"/>
    <col min="1048" max="1049" width="15.140625" style="24" customWidth="1"/>
    <col min="1050" max="1051" width="16" style="24" customWidth="1"/>
    <col min="1052" max="1052" width="24.85546875" style="24" customWidth="1"/>
    <col min="1053" max="1053" width="24.5703125" style="24" customWidth="1"/>
    <col min="1054" max="1054" width="20.85546875" style="24" customWidth="1"/>
    <col min="1055" max="1055" width="22.28515625" style="24" customWidth="1"/>
    <col min="1056" max="1280" width="9.140625" style="24"/>
    <col min="1281" max="1281" width="22.28515625" style="24" customWidth="1"/>
    <col min="1282" max="1282" width="19.42578125" style="24" customWidth="1"/>
    <col min="1283" max="1284" width="17.42578125" style="24" customWidth="1"/>
    <col min="1285" max="1285" width="17.85546875" style="24" customWidth="1"/>
    <col min="1286" max="1287" width="17.28515625" style="24" customWidth="1"/>
    <col min="1288" max="1288" width="18.42578125" style="24" customWidth="1"/>
    <col min="1289" max="1290" width="19.140625" style="24" customWidth="1"/>
    <col min="1291" max="1291" width="14.5703125" style="24" customWidth="1"/>
    <col min="1292" max="1293" width="15.42578125" style="24" customWidth="1"/>
    <col min="1294" max="1294" width="15.28515625" style="24" customWidth="1"/>
    <col min="1295" max="1295" width="15.7109375" style="24" customWidth="1"/>
    <col min="1296" max="1296" width="17.5703125" style="24" customWidth="1"/>
    <col min="1297" max="1297" width="21" style="24" customWidth="1"/>
    <col min="1298" max="1298" width="22.85546875" style="24" customWidth="1"/>
    <col min="1299" max="1299" width="16.7109375" style="24" customWidth="1"/>
    <col min="1300" max="1300" width="14.85546875" style="24" customWidth="1"/>
    <col min="1301" max="1302" width="15.7109375" style="24" customWidth="1"/>
    <col min="1303" max="1303" width="21" style="24" customWidth="1"/>
    <col min="1304" max="1305" width="15.140625" style="24" customWidth="1"/>
    <col min="1306" max="1307" width="16" style="24" customWidth="1"/>
    <col min="1308" max="1308" width="24.85546875" style="24" customWidth="1"/>
    <col min="1309" max="1309" width="24.5703125" style="24" customWidth="1"/>
    <col min="1310" max="1310" width="20.85546875" style="24" customWidth="1"/>
    <col min="1311" max="1311" width="22.28515625" style="24" customWidth="1"/>
    <col min="1312" max="1536" width="9.140625" style="24"/>
    <col min="1537" max="1537" width="22.28515625" style="24" customWidth="1"/>
    <col min="1538" max="1538" width="19.42578125" style="24" customWidth="1"/>
    <col min="1539" max="1540" width="17.42578125" style="24" customWidth="1"/>
    <col min="1541" max="1541" width="17.85546875" style="24" customWidth="1"/>
    <col min="1542" max="1543" width="17.28515625" style="24" customWidth="1"/>
    <col min="1544" max="1544" width="18.42578125" style="24" customWidth="1"/>
    <col min="1545" max="1546" width="19.140625" style="24" customWidth="1"/>
    <col min="1547" max="1547" width="14.5703125" style="24" customWidth="1"/>
    <col min="1548" max="1549" width="15.42578125" style="24" customWidth="1"/>
    <col min="1550" max="1550" width="15.28515625" style="24" customWidth="1"/>
    <col min="1551" max="1551" width="15.7109375" style="24" customWidth="1"/>
    <col min="1552" max="1552" width="17.5703125" style="24" customWidth="1"/>
    <col min="1553" max="1553" width="21" style="24" customWidth="1"/>
    <col min="1554" max="1554" width="22.85546875" style="24" customWidth="1"/>
    <col min="1555" max="1555" width="16.7109375" style="24" customWidth="1"/>
    <col min="1556" max="1556" width="14.85546875" style="24" customWidth="1"/>
    <col min="1557" max="1558" width="15.7109375" style="24" customWidth="1"/>
    <col min="1559" max="1559" width="21" style="24" customWidth="1"/>
    <col min="1560" max="1561" width="15.140625" style="24" customWidth="1"/>
    <col min="1562" max="1563" width="16" style="24" customWidth="1"/>
    <col min="1564" max="1564" width="24.85546875" style="24" customWidth="1"/>
    <col min="1565" max="1565" width="24.5703125" style="24" customWidth="1"/>
    <col min="1566" max="1566" width="20.85546875" style="24" customWidth="1"/>
    <col min="1567" max="1567" width="22.28515625" style="24" customWidth="1"/>
    <col min="1568" max="1792" width="9.140625" style="24"/>
    <col min="1793" max="1793" width="22.28515625" style="24" customWidth="1"/>
    <col min="1794" max="1794" width="19.42578125" style="24" customWidth="1"/>
    <col min="1795" max="1796" width="17.42578125" style="24" customWidth="1"/>
    <col min="1797" max="1797" width="17.85546875" style="24" customWidth="1"/>
    <col min="1798" max="1799" width="17.28515625" style="24" customWidth="1"/>
    <col min="1800" max="1800" width="18.42578125" style="24" customWidth="1"/>
    <col min="1801" max="1802" width="19.140625" style="24" customWidth="1"/>
    <col min="1803" max="1803" width="14.5703125" style="24" customWidth="1"/>
    <col min="1804" max="1805" width="15.42578125" style="24" customWidth="1"/>
    <col min="1806" max="1806" width="15.28515625" style="24" customWidth="1"/>
    <col min="1807" max="1807" width="15.7109375" style="24" customWidth="1"/>
    <col min="1808" max="1808" width="17.5703125" style="24" customWidth="1"/>
    <col min="1809" max="1809" width="21" style="24" customWidth="1"/>
    <col min="1810" max="1810" width="22.85546875" style="24" customWidth="1"/>
    <col min="1811" max="1811" width="16.7109375" style="24" customWidth="1"/>
    <col min="1812" max="1812" width="14.85546875" style="24" customWidth="1"/>
    <col min="1813" max="1814" width="15.7109375" style="24" customWidth="1"/>
    <col min="1815" max="1815" width="21" style="24" customWidth="1"/>
    <col min="1816" max="1817" width="15.140625" style="24" customWidth="1"/>
    <col min="1818" max="1819" width="16" style="24" customWidth="1"/>
    <col min="1820" max="1820" width="24.85546875" style="24" customWidth="1"/>
    <col min="1821" max="1821" width="24.5703125" style="24" customWidth="1"/>
    <col min="1822" max="1822" width="20.85546875" style="24" customWidth="1"/>
    <col min="1823" max="1823" width="22.28515625" style="24" customWidth="1"/>
    <col min="1824" max="2048" width="9.140625" style="24"/>
    <col min="2049" max="2049" width="22.28515625" style="24" customWidth="1"/>
    <col min="2050" max="2050" width="19.42578125" style="24" customWidth="1"/>
    <col min="2051" max="2052" width="17.42578125" style="24" customWidth="1"/>
    <col min="2053" max="2053" width="17.85546875" style="24" customWidth="1"/>
    <col min="2054" max="2055" width="17.28515625" style="24" customWidth="1"/>
    <col min="2056" max="2056" width="18.42578125" style="24" customWidth="1"/>
    <col min="2057" max="2058" width="19.140625" style="24" customWidth="1"/>
    <col min="2059" max="2059" width="14.5703125" style="24" customWidth="1"/>
    <col min="2060" max="2061" width="15.42578125" style="24" customWidth="1"/>
    <col min="2062" max="2062" width="15.28515625" style="24" customWidth="1"/>
    <col min="2063" max="2063" width="15.7109375" style="24" customWidth="1"/>
    <col min="2064" max="2064" width="17.5703125" style="24" customWidth="1"/>
    <col min="2065" max="2065" width="21" style="24" customWidth="1"/>
    <col min="2066" max="2066" width="22.85546875" style="24" customWidth="1"/>
    <col min="2067" max="2067" width="16.7109375" style="24" customWidth="1"/>
    <col min="2068" max="2068" width="14.85546875" style="24" customWidth="1"/>
    <col min="2069" max="2070" width="15.7109375" style="24" customWidth="1"/>
    <col min="2071" max="2071" width="21" style="24" customWidth="1"/>
    <col min="2072" max="2073" width="15.140625" style="24" customWidth="1"/>
    <col min="2074" max="2075" width="16" style="24" customWidth="1"/>
    <col min="2076" max="2076" width="24.85546875" style="24" customWidth="1"/>
    <col min="2077" max="2077" width="24.5703125" style="24" customWidth="1"/>
    <col min="2078" max="2078" width="20.85546875" style="24" customWidth="1"/>
    <col min="2079" max="2079" width="22.28515625" style="24" customWidth="1"/>
    <col min="2080" max="2304" width="9.140625" style="24"/>
    <col min="2305" max="2305" width="22.28515625" style="24" customWidth="1"/>
    <col min="2306" max="2306" width="19.42578125" style="24" customWidth="1"/>
    <col min="2307" max="2308" width="17.42578125" style="24" customWidth="1"/>
    <col min="2309" max="2309" width="17.85546875" style="24" customWidth="1"/>
    <col min="2310" max="2311" width="17.28515625" style="24" customWidth="1"/>
    <col min="2312" max="2312" width="18.42578125" style="24" customWidth="1"/>
    <col min="2313" max="2314" width="19.140625" style="24" customWidth="1"/>
    <col min="2315" max="2315" width="14.5703125" style="24" customWidth="1"/>
    <col min="2316" max="2317" width="15.42578125" style="24" customWidth="1"/>
    <col min="2318" max="2318" width="15.28515625" style="24" customWidth="1"/>
    <col min="2319" max="2319" width="15.7109375" style="24" customWidth="1"/>
    <col min="2320" max="2320" width="17.5703125" style="24" customWidth="1"/>
    <col min="2321" max="2321" width="21" style="24" customWidth="1"/>
    <col min="2322" max="2322" width="22.85546875" style="24" customWidth="1"/>
    <col min="2323" max="2323" width="16.7109375" style="24" customWidth="1"/>
    <col min="2324" max="2324" width="14.85546875" style="24" customWidth="1"/>
    <col min="2325" max="2326" width="15.7109375" style="24" customWidth="1"/>
    <col min="2327" max="2327" width="21" style="24" customWidth="1"/>
    <col min="2328" max="2329" width="15.140625" style="24" customWidth="1"/>
    <col min="2330" max="2331" width="16" style="24" customWidth="1"/>
    <col min="2332" max="2332" width="24.85546875" style="24" customWidth="1"/>
    <col min="2333" max="2333" width="24.5703125" style="24" customWidth="1"/>
    <col min="2334" max="2334" width="20.85546875" style="24" customWidth="1"/>
    <col min="2335" max="2335" width="22.28515625" style="24" customWidth="1"/>
    <col min="2336" max="2560" width="9.140625" style="24"/>
    <col min="2561" max="2561" width="22.28515625" style="24" customWidth="1"/>
    <col min="2562" max="2562" width="19.42578125" style="24" customWidth="1"/>
    <col min="2563" max="2564" width="17.42578125" style="24" customWidth="1"/>
    <col min="2565" max="2565" width="17.85546875" style="24" customWidth="1"/>
    <col min="2566" max="2567" width="17.28515625" style="24" customWidth="1"/>
    <col min="2568" max="2568" width="18.42578125" style="24" customWidth="1"/>
    <col min="2569" max="2570" width="19.140625" style="24" customWidth="1"/>
    <col min="2571" max="2571" width="14.5703125" style="24" customWidth="1"/>
    <col min="2572" max="2573" width="15.42578125" style="24" customWidth="1"/>
    <col min="2574" max="2574" width="15.28515625" style="24" customWidth="1"/>
    <col min="2575" max="2575" width="15.7109375" style="24" customWidth="1"/>
    <col min="2576" max="2576" width="17.5703125" style="24" customWidth="1"/>
    <col min="2577" max="2577" width="21" style="24" customWidth="1"/>
    <col min="2578" max="2578" width="22.85546875" style="24" customWidth="1"/>
    <col min="2579" max="2579" width="16.7109375" style="24" customWidth="1"/>
    <col min="2580" max="2580" width="14.85546875" style="24" customWidth="1"/>
    <col min="2581" max="2582" width="15.7109375" style="24" customWidth="1"/>
    <col min="2583" max="2583" width="21" style="24" customWidth="1"/>
    <col min="2584" max="2585" width="15.140625" style="24" customWidth="1"/>
    <col min="2586" max="2587" width="16" style="24" customWidth="1"/>
    <col min="2588" max="2588" width="24.85546875" style="24" customWidth="1"/>
    <col min="2589" max="2589" width="24.5703125" style="24" customWidth="1"/>
    <col min="2590" max="2590" width="20.85546875" style="24" customWidth="1"/>
    <col min="2591" max="2591" width="22.28515625" style="24" customWidth="1"/>
    <col min="2592" max="2816" width="9.140625" style="24"/>
    <col min="2817" max="2817" width="22.28515625" style="24" customWidth="1"/>
    <col min="2818" max="2818" width="19.42578125" style="24" customWidth="1"/>
    <col min="2819" max="2820" width="17.42578125" style="24" customWidth="1"/>
    <col min="2821" max="2821" width="17.85546875" style="24" customWidth="1"/>
    <col min="2822" max="2823" width="17.28515625" style="24" customWidth="1"/>
    <col min="2824" max="2824" width="18.42578125" style="24" customWidth="1"/>
    <col min="2825" max="2826" width="19.140625" style="24" customWidth="1"/>
    <col min="2827" max="2827" width="14.5703125" style="24" customWidth="1"/>
    <col min="2828" max="2829" width="15.42578125" style="24" customWidth="1"/>
    <col min="2830" max="2830" width="15.28515625" style="24" customWidth="1"/>
    <col min="2831" max="2831" width="15.7109375" style="24" customWidth="1"/>
    <col min="2832" max="2832" width="17.5703125" style="24" customWidth="1"/>
    <col min="2833" max="2833" width="21" style="24" customWidth="1"/>
    <col min="2834" max="2834" width="22.85546875" style="24" customWidth="1"/>
    <col min="2835" max="2835" width="16.7109375" style="24" customWidth="1"/>
    <col min="2836" max="2836" width="14.85546875" style="24" customWidth="1"/>
    <col min="2837" max="2838" width="15.7109375" style="24" customWidth="1"/>
    <col min="2839" max="2839" width="21" style="24" customWidth="1"/>
    <col min="2840" max="2841" width="15.140625" style="24" customWidth="1"/>
    <col min="2842" max="2843" width="16" style="24" customWidth="1"/>
    <col min="2844" max="2844" width="24.85546875" style="24" customWidth="1"/>
    <col min="2845" max="2845" width="24.5703125" style="24" customWidth="1"/>
    <col min="2846" max="2846" width="20.85546875" style="24" customWidth="1"/>
    <col min="2847" max="2847" width="22.28515625" style="24" customWidth="1"/>
    <col min="2848" max="3072" width="9.140625" style="24"/>
    <col min="3073" max="3073" width="22.28515625" style="24" customWidth="1"/>
    <col min="3074" max="3074" width="19.42578125" style="24" customWidth="1"/>
    <col min="3075" max="3076" width="17.42578125" style="24" customWidth="1"/>
    <col min="3077" max="3077" width="17.85546875" style="24" customWidth="1"/>
    <col min="3078" max="3079" width="17.28515625" style="24" customWidth="1"/>
    <col min="3080" max="3080" width="18.42578125" style="24" customWidth="1"/>
    <col min="3081" max="3082" width="19.140625" style="24" customWidth="1"/>
    <col min="3083" max="3083" width="14.5703125" style="24" customWidth="1"/>
    <col min="3084" max="3085" width="15.42578125" style="24" customWidth="1"/>
    <col min="3086" max="3086" width="15.28515625" style="24" customWidth="1"/>
    <col min="3087" max="3087" width="15.7109375" style="24" customWidth="1"/>
    <col min="3088" max="3088" width="17.5703125" style="24" customWidth="1"/>
    <col min="3089" max="3089" width="21" style="24" customWidth="1"/>
    <col min="3090" max="3090" width="22.85546875" style="24" customWidth="1"/>
    <col min="3091" max="3091" width="16.7109375" style="24" customWidth="1"/>
    <col min="3092" max="3092" width="14.85546875" style="24" customWidth="1"/>
    <col min="3093" max="3094" width="15.7109375" style="24" customWidth="1"/>
    <col min="3095" max="3095" width="21" style="24" customWidth="1"/>
    <col min="3096" max="3097" width="15.140625" style="24" customWidth="1"/>
    <col min="3098" max="3099" width="16" style="24" customWidth="1"/>
    <col min="3100" max="3100" width="24.85546875" style="24" customWidth="1"/>
    <col min="3101" max="3101" width="24.5703125" style="24" customWidth="1"/>
    <col min="3102" max="3102" width="20.85546875" style="24" customWidth="1"/>
    <col min="3103" max="3103" width="22.28515625" style="24" customWidth="1"/>
    <col min="3104" max="3328" width="9.140625" style="24"/>
    <col min="3329" max="3329" width="22.28515625" style="24" customWidth="1"/>
    <col min="3330" max="3330" width="19.42578125" style="24" customWidth="1"/>
    <col min="3331" max="3332" width="17.42578125" style="24" customWidth="1"/>
    <col min="3333" max="3333" width="17.85546875" style="24" customWidth="1"/>
    <col min="3334" max="3335" width="17.28515625" style="24" customWidth="1"/>
    <col min="3336" max="3336" width="18.42578125" style="24" customWidth="1"/>
    <col min="3337" max="3338" width="19.140625" style="24" customWidth="1"/>
    <col min="3339" max="3339" width="14.5703125" style="24" customWidth="1"/>
    <col min="3340" max="3341" width="15.42578125" style="24" customWidth="1"/>
    <col min="3342" max="3342" width="15.28515625" style="24" customWidth="1"/>
    <col min="3343" max="3343" width="15.7109375" style="24" customWidth="1"/>
    <col min="3344" max="3344" width="17.5703125" style="24" customWidth="1"/>
    <col min="3345" max="3345" width="21" style="24" customWidth="1"/>
    <col min="3346" max="3346" width="22.85546875" style="24" customWidth="1"/>
    <col min="3347" max="3347" width="16.7109375" style="24" customWidth="1"/>
    <col min="3348" max="3348" width="14.85546875" style="24" customWidth="1"/>
    <col min="3349" max="3350" width="15.7109375" style="24" customWidth="1"/>
    <col min="3351" max="3351" width="21" style="24" customWidth="1"/>
    <col min="3352" max="3353" width="15.140625" style="24" customWidth="1"/>
    <col min="3354" max="3355" width="16" style="24" customWidth="1"/>
    <col min="3356" max="3356" width="24.85546875" style="24" customWidth="1"/>
    <col min="3357" max="3357" width="24.5703125" style="24" customWidth="1"/>
    <col min="3358" max="3358" width="20.85546875" style="24" customWidth="1"/>
    <col min="3359" max="3359" width="22.28515625" style="24" customWidth="1"/>
    <col min="3360" max="3584" width="9.140625" style="24"/>
    <col min="3585" max="3585" width="22.28515625" style="24" customWidth="1"/>
    <col min="3586" max="3586" width="19.42578125" style="24" customWidth="1"/>
    <col min="3587" max="3588" width="17.42578125" style="24" customWidth="1"/>
    <col min="3589" max="3589" width="17.85546875" style="24" customWidth="1"/>
    <col min="3590" max="3591" width="17.28515625" style="24" customWidth="1"/>
    <col min="3592" max="3592" width="18.42578125" style="24" customWidth="1"/>
    <col min="3593" max="3594" width="19.140625" style="24" customWidth="1"/>
    <col min="3595" max="3595" width="14.5703125" style="24" customWidth="1"/>
    <col min="3596" max="3597" width="15.42578125" style="24" customWidth="1"/>
    <col min="3598" max="3598" width="15.28515625" style="24" customWidth="1"/>
    <col min="3599" max="3599" width="15.7109375" style="24" customWidth="1"/>
    <col min="3600" max="3600" width="17.5703125" style="24" customWidth="1"/>
    <col min="3601" max="3601" width="21" style="24" customWidth="1"/>
    <col min="3602" max="3602" width="22.85546875" style="24" customWidth="1"/>
    <col min="3603" max="3603" width="16.7109375" style="24" customWidth="1"/>
    <col min="3604" max="3604" width="14.85546875" style="24" customWidth="1"/>
    <col min="3605" max="3606" width="15.7109375" style="24" customWidth="1"/>
    <col min="3607" max="3607" width="21" style="24" customWidth="1"/>
    <col min="3608" max="3609" width="15.140625" style="24" customWidth="1"/>
    <col min="3610" max="3611" width="16" style="24" customWidth="1"/>
    <col min="3612" max="3612" width="24.85546875" style="24" customWidth="1"/>
    <col min="3613" max="3613" width="24.5703125" style="24" customWidth="1"/>
    <col min="3614" max="3614" width="20.85546875" style="24" customWidth="1"/>
    <col min="3615" max="3615" width="22.28515625" style="24" customWidth="1"/>
    <col min="3616" max="3840" width="9.140625" style="24"/>
    <col min="3841" max="3841" width="22.28515625" style="24" customWidth="1"/>
    <col min="3842" max="3842" width="19.42578125" style="24" customWidth="1"/>
    <col min="3843" max="3844" width="17.42578125" style="24" customWidth="1"/>
    <col min="3845" max="3845" width="17.85546875" style="24" customWidth="1"/>
    <col min="3846" max="3847" width="17.28515625" style="24" customWidth="1"/>
    <col min="3848" max="3848" width="18.42578125" style="24" customWidth="1"/>
    <col min="3849" max="3850" width="19.140625" style="24" customWidth="1"/>
    <col min="3851" max="3851" width="14.5703125" style="24" customWidth="1"/>
    <col min="3852" max="3853" width="15.42578125" style="24" customWidth="1"/>
    <col min="3854" max="3854" width="15.28515625" style="24" customWidth="1"/>
    <col min="3855" max="3855" width="15.7109375" style="24" customWidth="1"/>
    <col min="3856" max="3856" width="17.5703125" style="24" customWidth="1"/>
    <col min="3857" max="3857" width="21" style="24" customWidth="1"/>
    <col min="3858" max="3858" width="22.85546875" style="24" customWidth="1"/>
    <col min="3859" max="3859" width="16.7109375" style="24" customWidth="1"/>
    <col min="3860" max="3860" width="14.85546875" style="24" customWidth="1"/>
    <col min="3861" max="3862" width="15.7109375" style="24" customWidth="1"/>
    <col min="3863" max="3863" width="21" style="24" customWidth="1"/>
    <col min="3864" max="3865" width="15.140625" style="24" customWidth="1"/>
    <col min="3866" max="3867" width="16" style="24" customWidth="1"/>
    <col min="3868" max="3868" width="24.85546875" style="24" customWidth="1"/>
    <col min="3869" max="3869" width="24.5703125" style="24" customWidth="1"/>
    <col min="3870" max="3870" width="20.85546875" style="24" customWidth="1"/>
    <col min="3871" max="3871" width="22.28515625" style="24" customWidth="1"/>
    <col min="3872" max="4096" width="9.140625" style="24"/>
    <col min="4097" max="4097" width="22.28515625" style="24" customWidth="1"/>
    <col min="4098" max="4098" width="19.42578125" style="24" customWidth="1"/>
    <col min="4099" max="4100" width="17.42578125" style="24" customWidth="1"/>
    <col min="4101" max="4101" width="17.85546875" style="24" customWidth="1"/>
    <col min="4102" max="4103" width="17.28515625" style="24" customWidth="1"/>
    <col min="4104" max="4104" width="18.42578125" style="24" customWidth="1"/>
    <col min="4105" max="4106" width="19.140625" style="24" customWidth="1"/>
    <col min="4107" max="4107" width="14.5703125" style="24" customWidth="1"/>
    <col min="4108" max="4109" width="15.42578125" style="24" customWidth="1"/>
    <col min="4110" max="4110" width="15.28515625" style="24" customWidth="1"/>
    <col min="4111" max="4111" width="15.7109375" style="24" customWidth="1"/>
    <col min="4112" max="4112" width="17.5703125" style="24" customWidth="1"/>
    <col min="4113" max="4113" width="21" style="24" customWidth="1"/>
    <col min="4114" max="4114" width="22.85546875" style="24" customWidth="1"/>
    <col min="4115" max="4115" width="16.7109375" style="24" customWidth="1"/>
    <col min="4116" max="4116" width="14.85546875" style="24" customWidth="1"/>
    <col min="4117" max="4118" width="15.7109375" style="24" customWidth="1"/>
    <col min="4119" max="4119" width="21" style="24" customWidth="1"/>
    <col min="4120" max="4121" width="15.140625" style="24" customWidth="1"/>
    <col min="4122" max="4123" width="16" style="24" customWidth="1"/>
    <col min="4124" max="4124" width="24.85546875" style="24" customWidth="1"/>
    <col min="4125" max="4125" width="24.5703125" style="24" customWidth="1"/>
    <col min="4126" max="4126" width="20.85546875" style="24" customWidth="1"/>
    <col min="4127" max="4127" width="22.28515625" style="24" customWidth="1"/>
    <col min="4128" max="4352" width="9.140625" style="24"/>
    <col min="4353" max="4353" width="22.28515625" style="24" customWidth="1"/>
    <col min="4354" max="4354" width="19.42578125" style="24" customWidth="1"/>
    <col min="4355" max="4356" width="17.42578125" style="24" customWidth="1"/>
    <col min="4357" max="4357" width="17.85546875" style="24" customWidth="1"/>
    <col min="4358" max="4359" width="17.28515625" style="24" customWidth="1"/>
    <col min="4360" max="4360" width="18.42578125" style="24" customWidth="1"/>
    <col min="4361" max="4362" width="19.140625" style="24" customWidth="1"/>
    <col min="4363" max="4363" width="14.5703125" style="24" customWidth="1"/>
    <col min="4364" max="4365" width="15.42578125" style="24" customWidth="1"/>
    <col min="4366" max="4366" width="15.28515625" style="24" customWidth="1"/>
    <col min="4367" max="4367" width="15.7109375" style="24" customWidth="1"/>
    <col min="4368" max="4368" width="17.5703125" style="24" customWidth="1"/>
    <col min="4369" max="4369" width="21" style="24" customWidth="1"/>
    <col min="4370" max="4370" width="22.85546875" style="24" customWidth="1"/>
    <col min="4371" max="4371" width="16.7109375" style="24" customWidth="1"/>
    <col min="4372" max="4372" width="14.85546875" style="24" customWidth="1"/>
    <col min="4373" max="4374" width="15.7109375" style="24" customWidth="1"/>
    <col min="4375" max="4375" width="21" style="24" customWidth="1"/>
    <col min="4376" max="4377" width="15.140625" style="24" customWidth="1"/>
    <col min="4378" max="4379" width="16" style="24" customWidth="1"/>
    <col min="4380" max="4380" width="24.85546875" style="24" customWidth="1"/>
    <col min="4381" max="4381" width="24.5703125" style="24" customWidth="1"/>
    <col min="4382" max="4382" width="20.85546875" style="24" customWidth="1"/>
    <col min="4383" max="4383" width="22.28515625" style="24" customWidth="1"/>
    <col min="4384" max="4608" width="9.140625" style="24"/>
    <col min="4609" max="4609" width="22.28515625" style="24" customWidth="1"/>
    <col min="4610" max="4610" width="19.42578125" style="24" customWidth="1"/>
    <col min="4611" max="4612" width="17.42578125" style="24" customWidth="1"/>
    <col min="4613" max="4613" width="17.85546875" style="24" customWidth="1"/>
    <col min="4614" max="4615" width="17.28515625" style="24" customWidth="1"/>
    <col min="4616" max="4616" width="18.42578125" style="24" customWidth="1"/>
    <col min="4617" max="4618" width="19.140625" style="24" customWidth="1"/>
    <col min="4619" max="4619" width="14.5703125" style="24" customWidth="1"/>
    <col min="4620" max="4621" width="15.42578125" style="24" customWidth="1"/>
    <col min="4622" max="4622" width="15.28515625" style="24" customWidth="1"/>
    <col min="4623" max="4623" width="15.7109375" style="24" customWidth="1"/>
    <col min="4624" max="4624" width="17.5703125" style="24" customWidth="1"/>
    <col min="4625" max="4625" width="21" style="24" customWidth="1"/>
    <col min="4626" max="4626" width="22.85546875" style="24" customWidth="1"/>
    <col min="4627" max="4627" width="16.7109375" style="24" customWidth="1"/>
    <col min="4628" max="4628" width="14.85546875" style="24" customWidth="1"/>
    <col min="4629" max="4630" width="15.7109375" style="24" customWidth="1"/>
    <col min="4631" max="4631" width="21" style="24" customWidth="1"/>
    <col min="4632" max="4633" width="15.140625" style="24" customWidth="1"/>
    <col min="4634" max="4635" width="16" style="24" customWidth="1"/>
    <col min="4636" max="4636" width="24.85546875" style="24" customWidth="1"/>
    <col min="4637" max="4637" width="24.5703125" style="24" customWidth="1"/>
    <col min="4638" max="4638" width="20.85546875" style="24" customWidth="1"/>
    <col min="4639" max="4639" width="22.28515625" style="24" customWidth="1"/>
    <col min="4640" max="4864" width="9.140625" style="24"/>
    <col min="4865" max="4865" width="22.28515625" style="24" customWidth="1"/>
    <col min="4866" max="4866" width="19.42578125" style="24" customWidth="1"/>
    <col min="4867" max="4868" width="17.42578125" style="24" customWidth="1"/>
    <col min="4869" max="4869" width="17.85546875" style="24" customWidth="1"/>
    <col min="4870" max="4871" width="17.28515625" style="24" customWidth="1"/>
    <col min="4872" max="4872" width="18.42578125" style="24" customWidth="1"/>
    <col min="4873" max="4874" width="19.140625" style="24" customWidth="1"/>
    <col min="4875" max="4875" width="14.5703125" style="24" customWidth="1"/>
    <col min="4876" max="4877" width="15.42578125" style="24" customWidth="1"/>
    <col min="4878" max="4878" width="15.28515625" style="24" customWidth="1"/>
    <col min="4879" max="4879" width="15.7109375" style="24" customWidth="1"/>
    <col min="4880" max="4880" width="17.5703125" style="24" customWidth="1"/>
    <col min="4881" max="4881" width="21" style="24" customWidth="1"/>
    <col min="4882" max="4882" width="22.85546875" style="24" customWidth="1"/>
    <col min="4883" max="4883" width="16.7109375" style="24" customWidth="1"/>
    <col min="4884" max="4884" width="14.85546875" style="24" customWidth="1"/>
    <col min="4885" max="4886" width="15.7109375" style="24" customWidth="1"/>
    <col min="4887" max="4887" width="21" style="24" customWidth="1"/>
    <col min="4888" max="4889" width="15.140625" style="24" customWidth="1"/>
    <col min="4890" max="4891" width="16" style="24" customWidth="1"/>
    <col min="4892" max="4892" width="24.85546875" style="24" customWidth="1"/>
    <col min="4893" max="4893" width="24.5703125" style="24" customWidth="1"/>
    <col min="4894" max="4894" width="20.85546875" style="24" customWidth="1"/>
    <col min="4895" max="4895" width="22.28515625" style="24" customWidth="1"/>
    <col min="4896" max="5120" width="9.140625" style="24"/>
    <col min="5121" max="5121" width="22.28515625" style="24" customWidth="1"/>
    <col min="5122" max="5122" width="19.42578125" style="24" customWidth="1"/>
    <col min="5123" max="5124" width="17.42578125" style="24" customWidth="1"/>
    <col min="5125" max="5125" width="17.85546875" style="24" customWidth="1"/>
    <col min="5126" max="5127" width="17.28515625" style="24" customWidth="1"/>
    <col min="5128" max="5128" width="18.42578125" style="24" customWidth="1"/>
    <col min="5129" max="5130" width="19.140625" style="24" customWidth="1"/>
    <col min="5131" max="5131" width="14.5703125" style="24" customWidth="1"/>
    <col min="5132" max="5133" width="15.42578125" style="24" customWidth="1"/>
    <col min="5134" max="5134" width="15.28515625" style="24" customWidth="1"/>
    <col min="5135" max="5135" width="15.7109375" style="24" customWidth="1"/>
    <col min="5136" max="5136" width="17.5703125" style="24" customWidth="1"/>
    <col min="5137" max="5137" width="21" style="24" customWidth="1"/>
    <col min="5138" max="5138" width="22.85546875" style="24" customWidth="1"/>
    <col min="5139" max="5139" width="16.7109375" style="24" customWidth="1"/>
    <col min="5140" max="5140" width="14.85546875" style="24" customWidth="1"/>
    <col min="5141" max="5142" width="15.7109375" style="24" customWidth="1"/>
    <col min="5143" max="5143" width="21" style="24" customWidth="1"/>
    <col min="5144" max="5145" width="15.140625" style="24" customWidth="1"/>
    <col min="5146" max="5147" width="16" style="24" customWidth="1"/>
    <col min="5148" max="5148" width="24.85546875" style="24" customWidth="1"/>
    <col min="5149" max="5149" width="24.5703125" style="24" customWidth="1"/>
    <col min="5150" max="5150" width="20.85546875" style="24" customWidth="1"/>
    <col min="5151" max="5151" width="22.28515625" style="24" customWidth="1"/>
    <col min="5152" max="5376" width="9.140625" style="24"/>
    <col min="5377" max="5377" width="22.28515625" style="24" customWidth="1"/>
    <col min="5378" max="5378" width="19.42578125" style="24" customWidth="1"/>
    <col min="5379" max="5380" width="17.42578125" style="24" customWidth="1"/>
    <col min="5381" max="5381" width="17.85546875" style="24" customWidth="1"/>
    <col min="5382" max="5383" width="17.28515625" style="24" customWidth="1"/>
    <col min="5384" max="5384" width="18.42578125" style="24" customWidth="1"/>
    <col min="5385" max="5386" width="19.140625" style="24" customWidth="1"/>
    <col min="5387" max="5387" width="14.5703125" style="24" customWidth="1"/>
    <col min="5388" max="5389" width="15.42578125" style="24" customWidth="1"/>
    <col min="5390" max="5390" width="15.28515625" style="24" customWidth="1"/>
    <col min="5391" max="5391" width="15.7109375" style="24" customWidth="1"/>
    <col min="5392" max="5392" width="17.5703125" style="24" customWidth="1"/>
    <col min="5393" max="5393" width="21" style="24" customWidth="1"/>
    <col min="5394" max="5394" width="22.85546875" style="24" customWidth="1"/>
    <col min="5395" max="5395" width="16.7109375" style="24" customWidth="1"/>
    <col min="5396" max="5396" width="14.85546875" style="24" customWidth="1"/>
    <col min="5397" max="5398" width="15.7109375" style="24" customWidth="1"/>
    <col min="5399" max="5399" width="21" style="24" customWidth="1"/>
    <col min="5400" max="5401" width="15.140625" style="24" customWidth="1"/>
    <col min="5402" max="5403" width="16" style="24" customWidth="1"/>
    <col min="5404" max="5404" width="24.85546875" style="24" customWidth="1"/>
    <col min="5405" max="5405" width="24.5703125" style="24" customWidth="1"/>
    <col min="5406" max="5406" width="20.85546875" style="24" customWidth="1"/>
    <col min="5407" max="5407" width="22.28515625" style="24" customWidth="1"/>
    <col min="5408" max="5632" width="9.140625" style="24"/>
    <col min="5633" max="5633" width="22.28515625" style="24" customWidth="1"/>
    <col min="5634" max="5634" width="19.42578125" style="24" customWidth="1"/>
    <col min="5635" max="5636" width="17.42578125" style="24" customWidth="1"/>
    <col min="5637" max="5637" width="17.85546875" style="24" customWidth="1"/>
    <col min="5638" max="5639" width="17.28515625" style="24" customWidth="1"/>
    <col min="5640" max="5640" width="18.42578125" style="24" customWidth="1"/>
    <col min="5641" max="5642" width="19.140625" style="24" customWidth="1"/>
    <col min="5643" max="5643" width="14.5703125" style="24" customWidth="1"/>
    <col min="5644" max="5645" width="15.42578125" style="24" customWidth="1"/>
    <col min="5646" max="5646" width="15.28515625" style="24" customWidth="1"/>
    <col min="5647" max="5647" width="15.7109375" style="24" customWidth="1"/>
    <col min="5648" max="5648" width="17.5703125" style="24" customWidth="1"/>
    <col min="5649" max="5649" width="21" style="24" customWidth="1"/>
    <col min="5650" max="5650" width="22.85546875" style="24" customWidth="1"/>
    <col min="5651" max="5651" width="16.7109375" style="24" customWidth="1"/>
    <col min="5652" max="5652" width="14.85546875" style="24" customWidth="1"/>
    <col min="5653" max="5654" width="15.7109375" style="24" customWidth="1"/>
    <col min="5655" max="5655" width="21" style="24" customWidth="1"/>
    <col min="5656" max="5657" width="15.140625" style="24" customWidth="1"/>
    <col min="5658" max="5659" width="16" style="24" customWidth="1"/>
    <col min="5660" max="5660" width="24.85546875" style="24" customWidth="1"/>
    <col min="5661" max="5661" width="24.5703125" style="24" customWidth="1"/>
    <col min="5662" max="5662" width="20.85546875" style="24" customWidth="1"/>
    <col min="5663" max="5663" width="22.28515625" style="24" customWidth="1"/>
    <col min="5664" max="5888" width="9.140625" style="24"/>
    <col min="5889" max="5889" width="22.28515625" style="24" customWidth="1"/>
    <col min="5890" max="5890" width="19.42578125" style="24" customWidth="1"/>
    <col min="5891" max="5892" width="17.42578125" style="24" customWidth="1"/>
    <col min="5893" max="5893" width="17.85546875" style="24" customWidth="1"/>
    <col min="5894" max="5895" width="17.28515625" style="24" customWidth="1"/>
    <col min="5896" max="5896" width="18.42578125" style="24" customWidth="1"/>
    <col min="5897" max="5898" width="19.140625" style="24" customWidth="1"/>
    <col min="5899" max="5899" width="14.5703125" style="24" customWidth="1"/>
    <col min="5900" max="5901" width="15.42578125" style="24" customWidth="1"/>
    <col min="5902" max="5902" width="15.28515625" style="24" customWidth="1"/>
    <col min="5903" max="5903" width="15.7109375" style="24" customWidth="1"/>
    <col min="5904" max="5904" width="17.5703125" style="24" customWidth="1"/>
    <col min="5905" max="5905" width="21" style="24" customWidth="1"/>
    <col min="5906" max="5906" width="22.85546875" style="24" customWidth="1"/>
    <col min="5907" max="5907" width="16.7109375" style="24" customWidth="1"/>
    <col min="5908" max="5908" width="14.85546875" style="24" customWidth="1"/>
    <col min="5909" max="5910" width="15.7109375" style="24" customWidth="1"/>
    <col min="5911" max="5911" width="21" style="24" customWidth="1"/>
    <col min="5912" max="5913" width="15.140625" style="24" customWidth="1"/>
    <col min="5914" max="5915" width="16" style="24" customWidth="1"/>
    <col min="5916" max="5916" width="24.85546875" style="24" customWidth="1"/>
    <col min="5917" max="5917" width="24.5703125" style="24" customWidth="1"/>
    <col min="5918" max="5918" width="20.85546875" style="24" customWidth="1"/>
    <col min="5919" max="5919" width="22.28515625" style="24" customWidth="1"/>
    <col min="5920" max="6144" width="9.140625" style="24"/>
    <col min="6145" max="6145" width="22.28515625" style="24" customWidth="1"/>
    <col min="6146" max="6146" width="19.42578125" style="24" customWidth="1"/>
    <col min="6147" max="6148" width="17.42578125" style="24" customWidth="1"/>
    <col min="6149" max="6149" width="17.85546875" style="24" customWidth="1"/>
    <col min="6150" max="6151" width="17.28515625" style="24" customWidth="1"/>
    <col min="6152" max="6152" width="18.42578125" style="24" customWidth="1"/>
    <col min="6153" max="6154" width="19.140625" style="24" customWidth="1"/>
    <col min="6155" max="6155" width="14.5703125" style="24" customWidth="1"/>
    <col min="6156" max="6157" width="15.42578125" style="24" customWidth="1"/>
    <col min="6158" max="6158" width="15.28515625" style="24" customWidth="1"/>
    <col min="6159" max="6159" width="15.7109375" style="24" customWidth="1"/>
    <col min="6160" max="6160" width="17.5703125" style="24" customWidth="1"/>
    <col min="6161" max="6161" width="21" style="24" customWidth="1"/>
    <col min="6162" max="6162" width="22.85546875" style="24" customWidth="1"/>
    <col min="6163" max="6163" width="16.7109375" style="24" customWidth="1"/>
    <col min="6164" max="6164" width="14.85546875" style="24" customWidth="1"/>
    <col min="6165" max="6166" width="15.7109375" style="24" customWidth="1"/>
    <col min="6167" max="6167" width="21" style="24" customWidth="1"/>
    <col min="6168" max="6169" width="15.140625" style="24" customWidth="1"/>
    <col min="6170" max="6171" width="16" style="24" customWidth="1"/>
    <col min="6172" max="6172" width="24.85546875" style="24" customWidth="1"/>
    <col min="6173" max="6173" width="24.5703125" style="24" customWidth="1"/>
    <col min="6174" max="6174" width="20.85546875" style="24" customWidth="1"/>
    <col min="6175" max="6175" width="22.28515625" style="24" customWidth="1"/>
    <col min="6176" max="6400" width="9.140625" style="24"/>
    <col min="6401" max="6401" width="22.28515625" style="24" customWidth="1"/>
    <col min="6402" max="6402" width="19.42578125" style="24" customWidth="1"/>
    <col min="6403" max="6404" width="17.42578125" style="24" customWidth="1"/>
    <col min="6405" max="6405" width="17.85546875" style="24" customWidth="1"/>
    <col min="6406" max="6407" width="17.28515625" style="24" customWidth="1"/>
    <col min="6408" max="6408" width="18.42578125" style="24" customWidth="1"/>
    <col min="6409" max="6410" width="19.140625" style="24" customWidth="1"/>
    <col min="6411" max="6411" width="14.5703125" style="24" customWidth="1"/>
    <col min="6412" max="6413" width="15.42578125" style="24" customWidth="1"/>
    <col min="6414" max="6414" width="15.28515625" style="24" customWidth="1"/>
    <col min="6415" max="6415" width="15.7109375" style="24" customWidth="1"/>
    <col min="6416" max="6416" width="17.5703125" style="24" customWidth="1"/>
    <col min="6417" max="6417" width="21" style="24" customWidth="1"/>
    <col min="6418" max="6418" width="22.85546875" style="24" customWidth="1"/>
    <col min="6419" max="6419" width="16.7109375" style="24" customWidth="1"/>
    <col min="6420" max="6420" width="14.85546875" style="24" customWidth="1"/>
    <col min="6421" max="6422" width="15.7109375" style="24" customWidth="1"/>
    <col min="6423" max="6423" width="21" style="24" customWidth="1"/>
    <col min="6424" max="6425" width="15.140625" style="24" customWidth="1"/>
    <col min="6426" max="6427" width="16" style="24" customWidth="1"/>
    <col min="6428" max="6428" width="24.85546875" style="24" customWidth="1"/>
    <col min="6429" max="6429" width="24.5703125" style="24" customWidth="1"/>
    <col min="6430" max="6430" width="20.85546875" style="24" customWidth="1"/>
    <col min="6431" max="6431" width="22.28515625" style="24" customWidth="1"/>
    <col min="6432" max="6656" width="9.140625" style="24"/>
    <col min="6657" max="6657" width="22.28515625" style="24" customWidth="1"/>
    <col min="6658" max="6658" width="19.42578125" style="24" customWidth="1"/>
    <col min="6659" max="6660" width="17.42578125" style="24" customWidth="1"/>
    <col min="6661" max="6661" width="17.85546875" style="24" customWidth="1"/>
    <col min="6662" max="6663" width="17.28515625" style="24" customWidth="1"/>
    <col min="6664" max="6664" width="18.42578125" style="24" customWidth="1"/>
    <col min="6665" max="6666" width="19.140625" style="24" customWidth="1"/>
    <col min="6667" max="6667" width="14.5703125" style="24" customWidth="1"/>
    <col min="6668" max="6669" width="15.42578125" style="24" customWidth="1"/>
    <col min="6670" max="6670" width="15.28515625" style="24" customWidth="1"/>
    <col min="6671" max="6671" width="15.7109375" style="24" customWidth="1"/>
    <col min="6672" max="6672" width="17.5703125" style="24" customWidth="1"/>
    <col min="6673" max="6673" width="21" style="24" customWidth="1"/>
    <col min="6674" max="6674" width="22.85546875" style="24" customWidth="1"/>
    <col min="6675" max="6675" width="16.7109375" style="24" customWidth="1"/>
    <col min="6676" max="6676" width="14.85546875" style="24" customWidth="1"/>
    <col min="6677" max="6678" width="15.7109375" style="24" customWidth="1"/>
    <col min="6679" max="6679" width="21" style="24" customWidth="1"/>
    <col min="6680" max="6681" width="15.140625" style="24" customWidth="1"/>
    <col min="6682" max="6683" width="16" style="24" customWidth="1"/>
    <col min="6684" max="6684" width="24.85546875" style="24" customWidth="1"/>
    <col min="6685" max="6685" width="24.5703125" style="24" customWidth="1"/>
    <col min="6686" max="6686" width="20.85546875" style="24" customWidth="1"/>
    <col min="6687" max="6687" width="22.28515625" style="24" customWidth="1"/>
    <col min="6688" max="6912" width="9.140625" style="24"/>
    <col min="6913" max="6913" width="22.28515625" style="24" customWidth="1"/>
    <col min="6914" max="6914" width="19.42578125" style="24" customWidth="1"/>
    <col min="6915" max="6916" width="17.42578125" style="24" customWidth="1"/>
    <col min="6917" max="6917" width="17.85546875" style="24" customWidth="1"/>
    <col min="6918" max="6919" width="17.28515625" style="24" customWidth="1"/>
    <col min="6920" max="6920" width="18.42578125" style="24" customWidth="1"/>
    <col min="6921" max="6922" width="19.140625" style="24" customWidth="1"/>
    <col min="6923" max="6923" width="14.5703125" style="24" customWidth="1"/>
    <col min="6924" max="6925" width="15.42578125" style="24" customWidth="1"/>
    <col min="6926" max="6926" width="15.28515625" style="24" customWidth="1"/>
    <col min="6927" max="6927" width="15.7109375" style="24" customWidth="1"/>
    <col min="6928" max="6928" width="17.5703125" style="24" customWidth="1"/>
    <col min="6929" max="6929" width="21" style="24" customWidth="1"/>
    <col min="6930" max="6930" width="22.85546875" style="24" customWidth="1"/>
    <col min="6931" max="6931" width="16.7109375" style="24" customWidth="1"/>
    <col min="6932" max="6932" width="14.85546875" style="24" customWidth="1"/>
    <col min="6933" max="6934" width="15.7109375" style="24" customWidth="1"/>
    <col min="6935" max="6935" width="21" style="24" customWidth="1"/>
    <col min="6936" max="6937" width="15.140625" style="24" customWidth="1"/>
    <col min="6938" max="6939" width="16" style="24" customWidth="1"/>
    <col min="6940" max="6940" width="24.85546875" style="24" customWidth="1"/>
    <col min="6941" max="6941" width="24.5703125" style="24" customWidth="1"/>
    <col min="6942" max="6942" width="20.85546875" style="24" customWidth="1"/>
    <col min="6943" max="6943" width="22.28515625" style="24" customWidth="1"/>
    <col min="6944" max="7168" width="9.140625" style="24"/>
    <col min="7169" max="7169" width="22.28515625" style="24" customWidth="1"/>
    <col min="7170" max="7170" width="19.42578125" style="24" customWidth="1"/>
    <col min="7171" max="7172" width="17.42578125" style="24" customWidth="1"/>
    <col min="7173" max="7173" width="17.85546875" style="24" customWidth="1"/>
    <col min="7174" max="7175" width="17.28515625" style="24" customWidth="1"/>
    <col min="7176" max="7176" width="18.42578125" style="24" customWidth="1"/>
    <col min="7177" max="7178" width="19.140625" style="24" customWidth="1"/>
    <col min="7179" max="7179" width="14.5703125" style="24" customWidth="1"/>
    <col min="7180" max="7181" width="15.42578125" style="24" customWidth="1"/>
    <col min="7182" max="7182" width="15.28515625" style="24" customWidth="1"/>
    <col min="7183" max="7183" width="15.7109375" style="24" customWidth="1"/>
    <col min="7184" max="7184" width="17.5703125" style="24" customWidth="1"/>
    <col min="7185" max="7185" width="21" style="24" customWidth="1"/>
    <col min="7186" max="7186" width="22.85546875" style="24" customWidth="1"/>
    <col min="7187" max="7187" width="16.7109375" style="24" customWidth="1"/>
    <col min="7188" max="7188" width="14.85546875" style="24" customWidth="1"/>
    <col min="7189" max="7190" width="15.7109375" style="24" customWidth="1"/>
    <col min="7191" max="7191" width="21" style="24" customWidth="1"/>
    <col min="7192" max="7193" width="15.140625" style="24" customWidth="1"/>
    <col min="7194" max="7195" width="16" style="24" customWidth="1"/>
    <col min="7196" max="7196" width="24.85546875" style="24" customWidth="1"/>
    <col min="7197" max="7197" width="24.5703125" style="24" customWidth="1"/>
    <col min="7198" max="7198" width="20.85546875" style="24" customWidth="1"/>
    <col min="7199" max="7199" width="22.28515625" style="24" customWidth="1"/>
    <col min="7200" max="7424" width="9.140625" style="24"/>
    <col min="7425" max="7425" width="22.28515625" style="24" customWidth="1"/>
    <col min="7426" max="7426" width="19.42578125" style="24" customWidth="1"/>
    <col min="7427" max="7428" width="17.42578125" style="24" customWidth="1"/>
    <col min="7429" max="7429" width="17.85546875" style="24" customWidth="1"/>
    <col min="7430" max="7431" width="17.28515625" style="24" customWidth="1"/>
    <col min="7432" max="7432" width="18.42578125" style="24" customWidth="1"/>
    <col min="7433" max="7434" width="19.140625" style="24" customWidth="1"/>
    <col min="7435" max="7435" width="14.5703125" style="24" customWidth="1"/>
    <col min="7436" max="7437" width="15.42578125" style="24" customWidth="1"/>
    <col min="7438" max="7438" width="15.28515625" style="24" customWidth="1"/>
    <col min="7439" max="7439" width="15.7109375" style="24" customWidth="1"/>
    <col min="7440" max="7440" width="17.5703125" style="24" customWidth="1"/>
    <col min="7441" max="7441" width="21" style="24" customWidth="1"/>
    <col min="7442" max="7442" width="22.85546875" style="24" customWidth="1"/>
    <col min="7443" max="7443" width="16.7109375" style="24" customWidth="1"/>
    <col min="7444" max="7444" width="14.85546875" style="24" customWidth="1"/>
    <col min="7445" max="7446" width="15.7109375" style="24" customWidth="1"/>
    <col min="7447" max="7447" width="21" style="24" customWidth="1"/>
    <col min="7448" max="7449" width="15.140625" style="24" customWidth="1"/>
    <col min="7450" max="7451" width="16" style="24" customWidth="1"/>
    <col min="7452" max="7452" width="24.85546875" style="24" customWidth="1"/>
    <col min="7453" max="7453" width="24.5703125" style="24" customWidth="1"/>
    <col min="7454" max="7454" width="20.85546875" style="24" customWidth="1"/>
    <col min="7455" max="7455" width="22.28515625" style="24" customWidth="1"/>
    <col min="7456" max="7680" width="9.140625" style="24"/>
    <col min="7681" max="7681" width="22.28515625" style="24" customWidth="1"/>
    <col min="7682" max="7682" width="19.42578125" style="24" customWidth="1"/>
    <col min="7683" max="7684" width="17.42578125" style="24" customWidth="1"/>
    <col min="7685" max="7685" width="17.85546875" style="24" customWidth="1"/>
    <col min="7686" max="7687" width="17.28515625" style="24" customWidth="1"/>
    <col min="7688" max="7688" width="18.42578125" style="24" customWidth="1"/>
    <col min="7689" max="7690" width="19.140625" style="24" customWidth="1"/>
    <col min="7691" max="7691" width="14.5703125" style="24" customWidth="1"/>
    <col min="7692" max="7693" width="15.42578125" style="24" customWidth="1"/>
    <col min="7694" max="7694" width="15.28515625" style="24" customWidth="1"/>
    <col min="7695" max="7695" width="15.7109375" style="24" customWidth="1"/>
    <col min="7696" max="7696" width="17.5703125" style="24" customWidth="1"/>
    <col min="7697" max="7697" width="21" style="24" customWidth="1"/>
    <col min="7698" max="7698" width="22.85546875" style="24" customWidth="1"/>
    <col min="7699" max="7699" width="16.7109375" style="24" customWidth="1"/>
    <col min="7700" max="7700" width="14.85546875" style="24" customWidth="1"/>
    <col min="7701" max="7702" width="15.7109375" style="24" customWidth="1"/>
    <col min="7703" max="7703" width="21" style="24" customWidth="1"/>
    <col min="7704" max="7705" width="15.140625" style="24" customWidth="1"/>
    <col min="7706" max="7707" width="16" style="24" customWidth="1"/>
    <col min="7708" max="7708" width="24.85546875" style="24" customWidth="1"/>
    <col min="7709" max="7709" width="24.5703125" style="24" customWidth="1"/>
    <col min="7710" max="7710" width="20.85546875" style="24" customWidth="1"/>
    <col min="7711" max="7711" width="22.28515625" style="24" customWidth="1"/>
    <col min="7712" max="7936" width="9.140625" style="24"/>
    <col min="7937" max="7937" width="22.28515625" style="24" customWidth="1"/>
    <col min="7938" max="7938" width="19.42578125" style="24" customWidth="1"/>
    <col min="7939" max="7940" width="17.42578125" style="24" customWidth="1"/>
    <col min="7941" max="7941" width="17.85546875" style="24" customWidth="1"/>
    <col min="7942" max="7943" width="17.28515625" style="24" customWidth="1"/>
    <col min="7944" max="7944" width="18.42578125" style="24" customWidth="1"/>
    <col min="7945" max="7946" width="19.140625" style="24" customWidth="1"/>
    <col min="7947" max="7947" width="14.5703125" style="24" customWidth="1"/>
    <col min="7948" max="7949" width="15.42578125" style="24" customWidth="1"/>
    <col min="7950" max="7950" width="15.28515625" style="24" customWidth="1"/>
    <col min="7951" max="7951" width="15.7109375" style="24" customWidth="1"/>
    <col min="7952" max="7952" width="17.5703125" style="24" customWidth="1"/>
    <col min="7953" max="7953" width="21" style="24" customWidth="1"/>
    <col min="7954" max="7954" width="22.85546875" style="24" customWidth="1"/>
    <col min="7955" max="7955" width="16.7109375" style="24" customWidth="1"/>
    <col min="7956" max="7956" width="14.85546875" style="24" customWidth="1"/>
    <col min="7957" max="7958" width="15.7109375" style="24" customWidth="1"/>
    <col min="7959" max="7959" width="21" style="24" customWidth="1"/>
    <col min="7960" max="7961" width="15.140625" style="24" customWidth="1"/>
    <col min="7962" max="7963" width="16" style="24" customWidth="1"/>
    <col min="7964" max="7964" width="24.85546875" style="24" customWidth="1"/>
    <col min="7965" max="7965" width="24.5703125" style="24" customWidth="1"/>
    <col min="7966" max="7966" width="20.85546875" style="24" customWidth="1"/>
    <col min="7967" max="7967" width="22.28515625" style="24" customWidth="1"/>
    <col min="7968" max="8192" width="9.140625" style="24"/>
    <col min="8193" max="8193" width="22.28515625" style="24" customWidth="1"/>
    <col min="8194" max="8194" width="19.42578125" style="24" customWidth="1"/>
    <col min="8195" max="8196" width="17.42578125" style="24" customWidth="1"/>
    <col min="8197" max="8197" width="17.85546875" style="24" customWidth="1"/>
    <col min="8198" max="8199" width="17.28515625" style="24" customWidth="1"/>
    <col min="8200" max="8200" width="18.42578125" style="24" customWidth="1"/>
    <col min="8201" max="8202" width="19.140625" style="24" customWidth="1"/>
    <col min="8203" max="8203" width="14.5703125" style="24" customWidth="1"/>
    <col min="8204" max="8205" width="15.42578125" style="24" customWidth="1"/>
    <col min="8206" max="8206" width="15.28515625" style="24" customWidth="1"/>
    <col min="8207" max="8207" width="15.7109375" style="24" customWidth="1"/>
    <col min="8208" max="8208" width="17.5703125" style="24" customWidth="1"/>
    <col min="8209" max="8209" width="21" style="24" customWidth="1"/>
    <col min="8210" max="8210" width="22.85546875" style="24" customWidth="1"/>
    <col min="8211" max="8211" width="16.7109375" style="24" customWidth="1"/>
    <col min="8212" max="8212" width="14.85546875" style="24" customWidth="1"/>
    <col min="8213" max="8214" width="15.7109375" style="24" customWidth="1"/>
    <col min="8215" max="8215" width="21" style="24" customWidth="1"/>
    <col min="8216" max="8217" width="15.140625" style="24" customWidth="1"/>
    <col min="8218" max="8219" width="16" style="24" customWidth="1"/>
    <col min="8220" max="8220" width="24.85546875" style="24" customWidth="1"/>
    <col min="8221" max="8221" width="24.5703125" style="24" customWidth="1"/>
    <col min="8222" max="8222" width="20.85546875" style="24" customWidth="1"/>
    <col min="8223" max="8223" width="22.28515625" style="24" customWidth="1"/>
    <col min="8224" max="8448" width="9.140625" style="24"/>
    <col min="8449" max="8449" width="22.28515625" style="24" customWidth="1"/>
    <col min="8450" max="8450" width="19.42578125" style="24" customWidth="1"/>
    <col min="8451" max="8452" width="17.42578125" style="24" customWidth="1"/>
    <col min="8453" max="8453" width="17.85546875" style="24" customWidth="1"/>
    <col min="8454" max="8455" width="17.28515625" style="24" customWidth="1"/>
    <col min="8456" max="8456" width="18.42578125" style="24" customWidth="1"/>
    <col min="8457" max="8458" width="19.140625" style="24" customWidth="1"/>
    <col min="8459" max="8459" width="14.5703125" style="24" customWidth="1"/>
    <col min="8460" max="8461" width="15.42578125" style="24" customWidth="1"/>
    <col min="8462" max="8462" width="15.28515625" style="24" customWidth="1"/>
    <col min="8463" max="8463" width="15.7109375" style="24" customWidth="1"/>
    <col min="8464" max="8464" width="17.5703125" style="24" customWidth="1"/>
    <col min="8465" max="8465" width="21" style="24" customWidth="1"/>
    <col min="8466" max="8466" width="22.85546875" style="24" customWidth="1"/>
    <col min="8467" max="8467" width="16.7109375" style="24" customWidth="1"/>
    <col min="8468" max="8468" width="14.85546875" style="24" customWidth="1"/>
    <col min="8469" max="8470" width="15.7109375" style="24" customWidth="1"/>
    <col min="8471" max="8471" width="21" style="24" customWidth="1"/>
    <col min="8472" max="8473" width="15.140625" style="24" customWidth="1"/>
    <col min="8474" max="8475" width="16" style="24" customWidth="1"/>
    <col min="8476" max="8476" width="24.85546875" style="24" customWidth="1"/>
    <col min="8477" max="8477" width="24.5703125" style="24" customWidth="1"/>
    <col min="8478" max="8478" width="20.85546875" style="24" customWidth="1"/>
    <col min="8479" max="8479" width="22.28515625" style="24" customWidth="1"/>
    <col min="8480" max="8704" width="9.140625" style="24"/>
    <col min="8705" max="8705" width="22.28515625" style="24" customWidth="1"/>
    <col min="8706" max="8706" width="19.42578125" style="24" customWidth="1"/>
    <col min="8707" max="8708" width="17.42578125" style="24" customWidth="1"/>
    <col min="8709" max="8709" width="17.85546875" style="24" customWidth="1"/>
    <col min="8710" max="8711" width="17.28515625" style="24" customWidth="1"/>
    <col min="8712" max="8712" width="18.42578125" style="24" customWidth="1"/>
    <col min="8713" max="8714" width="19.140625" style="24" customWidth="1"/>
    <col min="8715" max="8715" width="14.5703125" style="24" customWidth="1"/>
    <col min="8716" max="8717" width="15.42578125" style="24" customWidth="1"/>
    <col min="8718" max="8718" width="15.28515625" style="24" customWidth="1"/>
    <col min="8719" max="8719" width="15.7109375" style="24" customWidth="1"/>
    <col min="8720" max="8720" width="17.5703125" style="24" customWidth="1"/>
    <col min="8721" max="8721" width="21" style="24" customWidth="1"/>
    <col min="8722" max="8722" width="22.85546875" style="24" customWidth="1"/>
    <col min="8723" max="8723" width="16.7109375" style="24" customWidth="1"/>
    <col min="8724" max="8724" width="14.85546875" style="24" customWidth="1"/>
    <col min="8725" max="8726" width="15.7109375" style="24" customWidth="1"/>
    <col min="8727" max="8727" width="21" style="24" customWidth="1"/>
    <col min="8728" max="8729" width="15.140625" style="24" customWidth="1"/>
    <col min="8730" max="8731" width="16" style="24" customWidth="1"/>
    <col min="8732" max="8732" width="24.85546875" style="24" customWidth="1"/>
    <col min="8733" max="8733" width="24.5703125" style="24" customWidth="1"/>
    <col min="8734" max="8734" width="20.85546875" style="24" customWidth="1"/>
    <col min="8735" max="8735" width="22.28515625" style="24" customWidth="1"/>
    <col min="8736" max="8960" width="9.140625" style="24"/>
    <col min="8961" max="8961" width="22.28515625" style="24" customWidth="1"/>
    <col min="8962" max="8962" width="19.42578125" style="24" customWidth="1"/>
    <col min="8963" max="8964" width="17.42578125" style="24" customWidth="1"/>
    <col min="8965" max="8965" width="17.85546875" style="24" customWidth="1"/>
    <col min="8966" max="8967" width="17.28515625" style="24" customWidth="1"/>
    <col min="8968" max="8968" width="18.42578125" style="24" customWidth="1"/>
    <col min="8969" max="8970" width="19.140625" style="24" customWidth="1"/>
    <col min="8971" max="8971" width="14.5703125" style="24" customWidth="1"/>
    <col min="8972" max="8973" width="15.42578125" style="24" customWidth="1"/>
    <col min="8974" max="8974" width="15.28515625" style="24" customWidth="1"/>
    <col min="8975" max="8975" width="15.7109375" style="24" customWidth="1"/>
    <col min="8976" max="8976" width="17.5703125" style="24" customWidth="1"/>
    <col min="8977" max="8977" width="21" style="24" customWidth="1"/>
    <col min="8978" max="8978" width="22.85546875" style="24" customWidth="1"/>
    <col min="8979" max="8979" width="16.7109375" style="24" customWidth="1"/>
    <col min="8980" max="8980" width="14.85546875" style="24" customWidth="1"/>
    <col min="8981" max="8982" width="15.7109375" style="24" customWidth="1"/>
    <col min="8983" max="8983" width="21" style="24" customWidth="1"/>
    <col min="8984" max="8985" width="15.140625" style="24" customWidth="1"/>
    <col min="8986" max="8987" width="16" style="24" customWidth="1"/>
    <col min="8988" max="8988" width="24.85546875" style="24" customWidth="1"/>
    <col min="8989" max="8989" width="24.5703125" style="24" customWidth="1"/>
    <col min="8990" max="8990" width="20.85546875" style="24" customWidth="1"/>
    <col min="8991" max="8991" width="22.28515625" style="24" customWidth="1"/>
    <col min="8992" max="9216" width="9.140625" style="24"/>
    <col min="9217" max="9217" width="22.28515625" style="24" customWidth="1"/>
    <col min="9218" max="9218" width="19.42578125" style="24" customWidth="1"/>
    <col min="9219" max="9220" width="17.42578125" style="24" customWidth="1"/>
    <col min="9221" max="9221" width="17.85546875" style="24" customWidth="1"/>
    <col min="9222" max="9223" width="17.28515625" style="24" customWidth="1"/>
    <col min="9224" max="9224" width="18.42578125" style="24" customWidth="1"/>
    <col min="9225" max="9226" width="19.140625" style="24" customWidth="1"/>
    <col min="9227" max="9227" width="14.5703125" style="24" customWidth="1"/>
    <col min="9228" max="9229" width="15.42578125" style="24" customWidth="1"/>
    <col min="9230" max="9230" width="15.28515625" style="24" customWidth="1"/>
    <col min="9231" max="9231" width="15.7109375" style="24" customWidth="1"/>
    <col min="9232" max="9232" width="17.5703125" style="24" customWidth="1"/>
    <col min="9233" max="9233" width="21" style="24" customWidth="1"/>
    <col min="9234" max="9234" width="22.85546875" style="24" customWidth="1"/>
    <col min="9235" max="9235" width="16.7109375" style="24" customWidth="1"/>
    <col min="9236" max="9236" width="14.85546875" style="24" customWidth="1"/>
    <col min="9237" max="9238" width="15.7109375" style="24" customWidth="1"/>
    <col min="9239" max="9239" width="21" style="24" customWidth="1"/>
    <col min="9240" max="9241" width="15.140625" style="24" customWidth="1"/>
    <col min="9242" max="9243" width="16" style="24" customWidth="1"/>
    <col min="9244" max="9244" width="24.85546875" style="24" customWidth="1"/>
    <col min="9245" max="9245" width="24.5703125" style="24" customWidth="1"/>
    <col min="9246" max="9246" width="20.85546875" style="24" customWidth="1"/>
    <col min="9247" max="9247" width="22.28515625" style="24" customWidth="1"/>
    <col min="9248" max="9472" width="9.140625" style="24"/>
    <col min="9473" max="9473" width="22.28515625" style="24" customWidth="1"/>
    <col min="9474" max="9474" width="19.42578125" style="24" customWidth="1"/>
    <col min="9475" max="9476" width="17.42578125" style="24" customWidth="1"/>
    <col min="9477" max="9477" width="17.85546875" style="24" customWidth="1"/>
    <col min="9478" max="9479" width="17.28515625" style="24" customWidth="1"/>
    <col min="9480" max="9480" width="18.42578125" style="24" customWidth="1"/>
    <col min="9481" max="9482" width="19.140625" style="24" customWidth="1"/>
    <col min="9483" max="9483" width="14.5703125" style="24" customWidth="1"/>
    <col min="9484" max="9485" width="15.42578125" style="24" customWidth="1"/>
    <col min="9486" max="9486" width="15.28515625" style="24" customWidth="1"/>
    <col min="9487" max="9487" width="15.7109375" style="24" customWidth="1"/>
    <col min="9488" max="9488" width="17.5703125" style="24" customWidth="1"/>
    <col min="9489" max="9489" width="21" style="24" customWidth="1"/>
    <col min="9490" max="9490" width="22.85546875" style="24" customWidth="1"/>
    <col min="9491" max="9491" width="16.7109375" style="24" customWidth="1"/>
    <col min="9492" max="9492" width="14.85546875" style="24" customWidth="1"/>
    <col min="9493" max="9494" width="15.7109375" style="24" customWidth="1"/>
    <col min="9495" max="9495" width="21" style="24" customWidth="1"/>
    <col min="9496" max="9497" width="15.140625" style="24" customWidth="1"/>
    <col min="9498" max="9499" width="16" style="24" customWidth="1"/>
    <col min="9500" max="9500" width="24.85546875" style="24" customWidth="1"/>
    <col min="9501" max="9501" width="24.5703125" style="24" customWidth="1"/>
    <col min="9502" max="9502" width="20.85546875" style="24" customWidth="1"/>
    <col min="9503" max="9503" width="22.28515625" style="24" customWidth="1"/>
    <col min="9504" max="9728" width="9.140625" style="24"/>
    <col min="9729" max="9729" width="22.28515625" style="24" customWidth="1"/>
    <col min="9730" max="9730" width="19.42578125" style="24" customWidth="1"/>
    <col min="9731" max="9732" width="17.42578125" style="24" customWidth="1"/>
    <col min="9733" max="9733" width="17.85546875" style="24" customWidth="1"/>
    <col min="9734" max="9735" width="17.28515625" style="24" customWidth="1"/>
    <col min="9736" max="9736" width="18.42578125" style="24" customWidth="1"/>
    <col min="9737" max="9738" width="19.140625" style="24" customWidth="1"/>
    <col min="9739" max="9739" width="14.5703125" style="24" customWidth="1"/>
    <col min="9740" max="9741" width="15.42578125" style="24" customWidth="1"/>
    <col min="9742" max="9742" width="15.28515625" style="24" customWidth="1"/>
    <col min="9743" max="9743" width="15.7109375" style="24" customWidth="1"/>
    <col min="9744" max="9744" width="17.5703125" style="24" customWidth="1"/>
    <col min="9745" max="9745" width="21" style="24" customWidth="1"/>
    <col min="9746" max="9746" width="22.85546875" style="24" customWidth="1"/>
    <col min="9747" max="9747" width="16.7109375" style="24" customWidth="1"/>
    <col min="9748" max="9748" width="14.85546875" style="24" customWidth="1"/>
    <col min="9749" max="9750" width="15.7109375" style="24" customWidth="1"/>
    <col min="9751" max="9751" width="21" style="24" customWidth="1"/>
    <col min="9752" max="9753" width="15.140625" style="24" customWidth="1"/>
    <col min="9754" max="9755" width="16" style="24" customWidth="1"/>
    <col min="9756" max="9756" width="24.85546875" style="24" customWidth="1"/>
    <col min="9757" max="9757" width="24.5703125" style="24" customWidth="1"/>
    <col min="9758" max="9758" width="20.85546875" style="24" customWidth="1"/>
    <col min="9759" max="9759" width="22.28515625" style="24" customWidth="1"/>
    <col min="9760" max="9984" width="9.140625" style="24"/>
    <col min="9985" max="9985" width="22.28515625" style="24" customWidth="1"/>
    <col min="9986" max="9986" width="19.42578125" style="24" customWidth="1"/>
    <col min="9987" max="9988" width="17.42578125" style="24" customWidth="1"/>
    <col min="9989" max="9989" width="17.85546875" style="24" customWidth="1"/>
    <col min="9990" max="9991" width="17.28515625" style="24" customWidth="1"/>
    <col min="9992" max="9992" width="18.42578125" style="24" customWidth="1"/>
    <col min="9993" max="9994" width="19.140625" style="24" customWidth="1"/>
    <col min="9995" max="9995" width="14.5703125" style="24" customWidth="1"/>
    <col min="9996" max="9997" width="15.42578125" style="24" customWidth="1"/>
    <col min="9998" max="9998" width="15.28515625" style="24" customWidth="1"/>
    <col min="9999" max="9999" width="15.7109375" style="24" customWidth="1"/>
    <col min="10000" max="10000" width="17.5703125" style="24" customWidth="1"/>
    <col min="10001" max="10001" width="21" style="24" customWidth="1"/>
    <col min="10002" max="10002" width="22.85546875" style="24" customWidth="1"/>
    <col min="10003" max="10003" width="16.7109375" style="24" customWidth="1"/>
    <col min="10004" max="10004" width="14.85546875" style="24" customWidth="1"/>
    <col min="10005" max="10006" width="15.7109375" style="24" customWidth="1"/>
    <col min="10007" max="10007" width="21" style="24" customWidth="1"/>
    <col min="10008" max="10009" width="15.140625" style="24" customWidth="1"/>
    <col min="10010" max="10011" width="16" style="24" customWidth="1"/>
    <col min="10012" max="10012" width="24.85546875" style="24" customWidth="1"/>
    <col min="10013" max="10013" width="24.5703125" style="24" customWidth="1"/>
    <col min="10014" max="10014" width="20.85546875" style="24" customWidth="1"/>
    <col min="10015" max="10015" width="22.28515625" style="24" customWidth="1"/>
    <col min="10016" max="10240" width="9.140625" style="24"/>
    <col min="10241" max="10241" width="22.28515625" style="24" customWidth="1"/>
    <col min="10242" max="10242" width="19.42578125" style="24" customWidth="1"/>
    <col min="10243" max="10244" width="17.42578125" style="24" customWidth="1"/>
    <col min="10245" max="10245" width="17.85546875" style="24" customWidth="1"/>
    <col min="10246" max="10247" width="17.28515625" style="24" customWidth="1"/>
    <col min="10248" max="10248" width="18.42578125" style="24" customWidth="1"/>
    <col min="10249" max="10250" width="19.140625" style="24" customWidth="1"/>
    <col min="10251" max="10251" width="14.5703125" style="24" customWidth="1"/>
    <col min="10252" max="10253" width="15.42578125" style="24" customWidth="1"/>
    <col min="10254" max="10254" width="15.28515625" style="24" customWidth="1"/>
    <col min="10255" max="10255" width="15.7109375" style="24" customWidth="1"/>
    <col min="10256" max="10256" width="17.5703125" style="24" customWidth="1"/>
    <col min="10257" max="10257" width="21" style="24" customWidth="1"/>
    <col min="10258" max="10258" width="22.85546875" style="24" customWidth="1"/>
    <col min="10259" max="10259" width="16.7109375" style="24" customWidth="1"/>
    <col min="10260" max="10260" width="14.85546875" style="24" customWidth="1"/>
    <col min="10261" max="10262" width="15.7109375" style="24" customWidth="1"/>
    <col min="10263" max="10263" width="21" style="24" customWidth="1"/>
    <col min="10264" max="10265" width="15.140625" style="24" customWidth="1"/>
    <col min="10266" max="10267" width="16" style="24" customWidth="1"/>
    <col min="10268" max="10268" width="24.85546875" style="24" customWidth="1"/>
    <col min="10269" max="10269" width="24.5703125" style="24" customWidth="1"/>
    <col min="10270" max="10270" width="20.85546875" style="24" customWidth="1"/>
    <col min="10271" max="10271" width="22.28515625" style="24" customWidth="1"/>
    <col min="10272" max="10496" width="9.140625" style="24"/>
    <col min="10497" max="10497" width="22.28515625" style="24" customWidth="1"/>
    <col min="10498" max="10498" width="19.42578125" style="24" customWidth="1"/>
    <col min="10499" max="10500" width="17.42578125" style="24" customWidth="1"/>
    <col min="10501" max="10501" width="17.85546875" style="24" customWidth="1"/>
    <col min="10502" max="10503" width="17.28515625" style="24" customWidth="1"/>
    <col min="10504" max="10504" width="18.42578125" style="24" customWidth="1"/>
    <col min="10505" max="10506" width="19.140625" style="24" customWidth="1"/>
    <col min="10507" max="10507" width="14.5703125" style="24" customWidth="1"/>
    <col min="10508" max="10509" width="15.42578125" style="24" customWidth="1"/>
    <col min="10510" max="10510" width="15.28515625" style="24" customWidth="1"/>
    <col min="10511" max="10511" width="15.7109375" style="24" customWidth="1"/>
    <col min="10512" max="10512" width="17.5703125" style="24" customWidth="1"/>
    <col min="10513" max="10513" width="21" style="24" customWidth="1"/>
    <col min="10514" max="10514" width="22.85546875" style="24" customWidth="1"/>
    <col min="10515" max="10515" width="16.7109375" style="24" customWidth="1"/>
    <col min="10516" max="10516" width="14.85546875" style="24" customWidth="1"/>
    <col min="10517" max="10518" width="15.7109375" style="24" customWidth="1"/>
    <col min="10519" max="10519" width="21" style="24" customWidth="1"/>
    <col min="10520" max="10521" width="15.140625" style="24" customWidth="1"/>
    <col min="10522" max="10523" width="16" style="24" customWidth="1"/>
    <col min="10524" max="10524" width="24.85546875" style="24" customWidth="1"/>
    <col min="10525" max="10525" width="24.5703125" style="24" customWidth="1"/>
    <col min="10526" max="10526" width="20.85546875" style="24" customWidth="1"/>
    <col min="10527" max="10527" width="22.28515625" style="24" customWidth="1"/>
    <col min="10528" max="10752" width="9.140625" style="24"/>
    <col min="10753" max="10753" width="22.28515625" style="24" customWidth="1"/>
    <col min="10754" max="10754" width="19.42578125" style="24" customWidth="1"/>
    <col min="10755" max="10756" width="17.42578125" style="24" customWidth="1"/>
    <col min="10757" max="10757" width="17.85546875" style="24" customWidth="1"/>
    <col min="10758" max="10759" width="17.28515625" style="24" customWidth="1"/>
    <col min="10760" max="10760" width="18.42578125" style="24" customWidth="1"/>
    <col min="10761" max="10762" width="19.140625" style="24" customWidth="1"/>
    <col min="10763" max="10763" width="14.5703125" style="24" customWidth="1"/>
    <col min="10764" max="10765" width="15.42578125" style="24" customWidth="1"/>
    <col min="10766" max="10766" width="15.28515625" style="24" customWidth="1"/>
    <col min="10767" max="10767" width="15.7109375" style="24" customWidth="1"/>
    <col min="10768" max="10768" width="17.5703125" style="24" customWidth="1"/>
    <col min="10769" max="10769" width="21" style="24" customWidth="1"/>
    <col min="10770" max="10770" width="22.85546875" style="24" customWidth="1"/>
    <col min="10771" max="10771" width="16.7109375" style="24" customWidth="1"/>
    <col min="10772" max="10772" width="14.85546875" style="24" customWidth="1"/>
    <col min="10773" max="10774" width="15.7109375" style="24" customWidth="1"/>
    <col min="10775" max="10775" width="21" style="24" customWidth="1"/>
    <col min="10776" max="10777" width="15.140625" style="24" customWidth="1"/>
    <col min="10778" max="10779" width="16" style="24" customWidth="1"/>
    <col min="10780" max="10780" width="24.85546875" style="24" customWidth="1"/>
    <col min="10781" max="10781" width="24.5703125" style="24" customWidth="1"/>
    <col min="10782" max="10782" width="20.85546875" style="24" customWidth="1"/>
    <col min="10783" max="10783" width="22.28515625" style="24" customWidth="1"/>
    <col min="10784" max="11008" width="9.140625" style="24"/>
    <col min="11009" max="11009" width="22.28515625" style="24" customWidth="1"/>
    <col min="11010" max="11010" width="19.42578125" style="24" customWidth="1"/>
    <col min="11011" max="11012" width="17.42578125" style="24" customWidth="1"/>
    <col min="11013" max="11013" width="17.85546875" style="24" customWidth="1"/>
    <col min="11014" max="11015" width="17.28515625" style="24" customWidth="1"/>
    <col min="11016" max="11016" width="18.42578125" style="24" customWidth="1"/>
    <col min="11017" max="11018" width="19.140625" style="24" customWidth="1"/>
    <col min="11019" max="11019" width="14.5703125" style="24" customWidth="1"/>
    <col min="11020" max="11021" width="15.42578125" style="24" customWidth="1"/>
    <col min="11022" max="11022" width="15.28515625" style="24" customWidth="1"/>
    <col min="11023" max="11023" width="15.7109375" style="24" customWidth="1"/>
    <col min="11024" max="11024" width="17.5703125" style="24" customWidth="1"/>
    <col min="11025" max="11025" width="21" style="24" customWidth="1"/>
    <col min="11026" max="11026" width="22.85546875" style="24" customWidth="1"/>
    <col min="11027" max="11027" width="16.7109375" style="24" customWidth="1"/>
    <col min="11028" max="11028" width="14.85546875" style="24" customWidth="1"/>
    <col min="11029" max="11030" width="15.7109375" style="24" customWidth="1"/>
    <col min="11031" max="11031" width="21" style="24" customWidth="1"/>
    <col min="11032" max="11033" width="15.140625" style="24" customWidth="1"/>
    <col min="11034" max="11035" width="16" style="24" customWidth="1"/>
    <col min="11036" max="11036" width="24.85546875" style="24" customWidth="1"/>
    <col min="11037" max="11037" width="24.5703125" style="24" customWidth="1"/>
    <col min="11038" max="11038" width="20.85546875" style="24" customWidth="1"/>
    <col min="11039" max="11039" width="22.28515625" style="24" customWidth="1"/>
    <col min="11040" max="11264" width="9.140625" style="24"/>
    <col min="11265" max="11265" width="22.28515625" style="24" customWidth="1"/>
    <col min="11266" max="11266" width="19.42578125" style="24" customWidth="1"/>
    <col min="11267" max="11268" width="17.42578125" style="24" customWidth="1"/>
    <col min="11269" max="11269" width="17.85546875" style="24" customWidth="1"/>
    <col min="11270" max="11271" width="17.28515625" style="24" customWidth="1"/>
    <col min="11272" max="11272" width="18.42578125" style="24" customWidth="1"/>
    <col min="11273" max="11274" width="19.140625" style="24" customWidth="1"/>
    <col min="11275" max="11275" width="14.5703125" style="24" customWidth="1"/>
    <col min="11276" max="11277" width="15.42578125" style="24" customWidth="1"/>
    <col min="11278" max="11278" width="15.28515625" style="24" customWidth="1"/>
    <col min="11279" max="11279" width="15.7109375" style="24" customWidth="1"/>
    <col min="11280" max="11280" width="17.5703125" style="24" customWidth="1"/>
    <col min="11281" max="11281" width="21" style="24" customWidth="1"/>
    <col min="11282" max="11282" width="22.85546875" style="24" customWidth="1"/>
    <col min="11283" max="11283" width="16.7109375" style="24" customWidth="1"/>
    <col min="11284" max="11284" width="14.85546875" style="24" customWidth="1"/>
    <col min="11285" max="11286" width="15.7109375" style="24" customWidth="1"/>
    <col min="11287" max="11287" width="21" style="24" customWidth="1"/>
    <col min="11288" max="11289" width="15.140625" style="24" customWidth="1"/>
    <col min="11290" max="11291" width="16" style="24" customWidth="1"/>
    <col min="11292" max="11292" width="24.85546875" style="24" customWidth="1"/>
    <col min="11293" max="11293" width="24.5703125" style="24" customWidth="1"/>
    <col min="11294" max="11294" width="20.85546875" style="24" customWidth="1"/>
    <col min="11295" max="11295" width="22.28515625" style="24" customWidth="1"/>
    <col min="11296" max="11520" width="9.140625" style="24"/>
    <col min="11521" max="11521" width="22.28515625" style="24" customWidth="1"/>
    <col min="11522" max="11522" width="19.42578125" style="24" customWidth="1"/>
    <col min="11523" max="11524" width="17.42578125" style="24" customWidth="1"/>
    <col min="11525" max="11525" width="17.85546875" style="24" customWidth="1"/>
    <col min="11526" max="11527" width="17.28515625" style="24" customWidth="1"/>
    <col min="11528" max="11528" width="18.42578125" style="24" customWidth="1"/>
    <col min="11529" max="11530" width="19.140625" style="24" customWidth="1"/>
    <col min="11531" max="11531" width="14.5703125" style="24" customWidth="1"/>
    <col min="11532" max="11533" width="15.42578125" style="24" customWidth="1"/>
    <col min="11534" max="11534" width="15.28515625" style="24" customWidth="1"/>
    <col min="11535" max="11535" width="15.7109375" style="24" customWidth="1"/>
    <col min="11536" max="11536" width="17.5703125" style="24" customWidth="1"/>
    <col min="11537" max="11537" width="21" style="24" customWidth="1"/>
    <col min="11538" max="11538" width="22.85546875" style="24" customWidth="1"/>
    <col min="11539" max="11539" width="16.7109375" style="24" customWidth="1"/>
    <col min="11540" max="11540" width="14.85546875" style="24" customWidth="1"/>
    <col min="11541" max="11542" width="15.7109375" style="24" customWidth="1"/>
    <col min="11543" max="11543" width="21" style="24" customWidth="1"/>
    <col min="11544" max="11545" width="15.140625" style="24" customWidth="1"/>
    <col min="11546" max="11547" width="16" style="24" customWidth="1"/>
    <col min="11548" max="11548" width="24.85546875" style="24" customWidth="1"/>
    <col min="11549" max="11549" width="24.5703125" style="24" customWidth="1"/>
    <col min="11550" max="11550" width="20.85546875" style="24" customWidth="1"/>
    <col min="11551" max="11551" width="22.28515625" style="24" customWidth="1"/>
    <col min="11552" max="11776" width="9.140625" style="24"/>
    <col min="11777" max="11777" width="22.28515625" style="24" customWidth="1"/>
    <col min="11778" max="11778" width="19.42578125" style="24" customWidth="1"/>
    <col min="11779" max="11780" width="17.42578125" style="24" customWidth="1"/>
    <col min="11781" max="11781" width="17.85546875" style="24" customWidth="1"/>
    <col min="11782" max="11783" width="17.28515625" style="24" customWidth="1"/>
    <col min="11784" max="11784" width="18.42578125" style="24" customWidth="1"/>
    <col min="11785" max="11786" width="19.140625" style="24" customWidth="1"/>
    <col min="11787" max="11787" width="14.5703125" style="24" customWidth="1"/>
    <col min="11788" max="11789" width="15.42578125" style="24" customWidth="1"/>
    <col min="11790" max="11790" width="15.28515625" style="24" customWidth="1"/>
    <col min="11791" max="11791" width="15.7109375" style="24" customWidth="1"/>
    <col min="11792" max="11792" width="17.5703125" style="24" customWidth="1"/>
    <col min="11793" max="11793" width="21" style="24" customWidth="1"/>
    <col min="11794" max="11794" width="22.85546875" style="24" customWidth="1"/>
    <col min="11795" max="11795" width="16.7109375" style="24" customWidth="1"/>
    <col min="11796" max="11796" width="14.85546875" style="24" customWidth="1"/>
    <col min="11797" max="11798" width="15.7109375" style="24" customWidth="1"/>
    <col min="11799" max="11799" width="21" style="24" customWidth="1"/>
    <col min="11800" max="11801" width="15.140625" style="24" customWidth="1"/>
    <col min="11802" max="11803" width="16" style="24" customWidth="1"/>
    <col min="11804" max="11804" width="24.85546875" style="24" customWidth="1"/>
    <col min="11805" max="11805" width="24.5703125" style="24" customWidth="1"/>
    <col min="11806" max="11806" width="20.85546875" style="24" customWidth="1"/>
    <col min="11807" max="11807" width="22.28515625" style="24" customWidth="1"/>
    <col min="11808" max="12032" width="9.140625" style="24"/>
    <col min="12033" max="12033" width="22.28515625" style="24" customWidth="1"/>
    <col min="12034" max="12034" width="19.42578125" style="24" customWidth="1"/>
    <col min="12035" max="12036" width="17.42578125" style="24" customWidth="1"/>
    <col min="12037" max="12037" width="17.85546875" style="24" customWidth="1"/>
    <col min="12038" max="12039" width="17.28515625" style="24" customWidth="1"/>
    <col min="12040" max="12040" width="18.42578125" style="24" customWidth="1"/>
    <col min="12041" max="12042" width="19.140625" style="24" customWidth="1"/>
    <col min="12043" max="12043" width="14.5703125" style="24" customWidth="1"/>
    <col min="12044" max="12045" width="15.42578125" style="24" customWidth="1"/>
    <col min="12046" max="12046" width="15.28515625" style="24" customWidth="1"/>
    <col min="12047" max="12047" width="15.7109375" style="24" customWidth="1"/>
    <col min="12048" max="12048" width="17.5703125" style="24" customWidth="1"/>
    <col min="12049" max="12049" width="21" style="24" customWidth="1"/>
    <col min="12050" max="12050" width="22.85546875" style="24" customWidth="1"/>
    <col min="12051" max="12051" width="16.7109375" style="24" customWidth="1"/>
    <col min="12052" max="12052" width="14.85546875" style="24" customWidth="1"/>
    <col min="12053" max="12054" width="15.7109375" style="24" customWidth="1"/>
    <col min="12055" max="12055" width="21" style="24" customWidth="1"/>
    <col min="12056" max="12057" width="15.140625" style="24" customWidth="1"/>
    <col min="12058" max="12059" width="16" style="24" customWidth="1"/>
    <col min="12060" max="12060" width="24.85546875" style="24" customWidth="1"/>
    <col min="12061" max="12061" width="24.5703125" style="24" customWidth="1"/>
    <col min="12062" max="12062" width="20.85546875" style="24" customWidth="1"/>
    <col min="12063" max="12063" width="22.28515625" style="24" customWidth="1"/>
    <col min="12064" max="12288" width="9.140625" style="24"/>
    <col min="12289" max="12289" width="22.28515625" style="24" customWidth="1"/>
    <col min="12290" max="12290" width="19.42578125" style="24" customWidth="1"/>
    <col min="12291" max="12292" width="17.42578125" style="24" customWidth="1"/>
    <col min="12293" max="12293" width="17.85546875" style="24" customWidth="1"/>
    <col min="12294" max="12295" width="17.28515625" style="24" customWidth="1"/>
    <col min="12296" max="12296" width="18.42578125" style="24" customWidth="1"/>
    <col min="12297" max="12298" width="19.140625" style="24" customWidth="1"/>
    <col min="12299" max="12299" width="14.5703125" style="24" customWidth="1"/>
    <col min="12300" max="12301" width="15.42578125" style="24" customWidth="1"/>
    <col min="12302" max="12302" width="15.28515625" style="24" customWidth="1"/>
    <col min="12303" max="12303" width="15.7109375" style="24" customWidth="1"/>
    <col min="12304" max="12304" width="17.5703125" style="24" customWidth="1"/>
    <col min="12305" max="12305" width="21" style="24" customWidth="1"/>
    <col min="12306" max="12306" width="22.85546875" style="24" customWidth="1"/>
    <col min="12307" max="12307" width="16.7109375" style="24" customWidth="1"/>
    <col min="12308" max="12308" width="14.85546875" style="24" customWidth="1"/>
    <col min="12309" max="12310" width="15.7109375" style="24" customWidth="1"/>
    <col min="12311" max="12311" width="21" style="24" customWidth="1"/>
    <col min="12312" max="12313" width="15.140625" style="24" customWidth="1"/>
    <col min="12314" max="12315" width="16" style="24" customWidth="1"/>
    <col min="12316" max="12316" width="24.85546875" style="24" customWidth="1"/>
    <col min="12317" max="12317" width="24.5703125" style="24" customWidth="1"/>
    <col min="12318" max="12318" width="20.85546875" style="24" customWidth="1"/>
    <col min="12319" max="12319" width="22.28515625" style="24" customWidth="1"/>
    <col min="12320" max="12544" width="9.140625" style="24"/>
    <col min="12545" max="12545" width="22.28515625" style="24" customWidth="1"/>
    <col min="12546" max="12546" width="19.42578125" style="24" customWidth="1"/>
    <col min="12547" max="12548" width="17.42578125" style="24" customWidth="1"/>
    <col min="12549" max="12549" width="17.85546875" style="24" customWidth="1"/>
    <col min="12550" max="12551" width="17.28515625" style="24" customWidth="1"/>
    <col min="12552" max="12552" width="18.42578125" style="24" customWidth="1"/>
    <col min="12553" max="12554" width="19.140625" style="24" customWidth="1"/>
    <col min="12555" max="12555" width="14.5703125" style="24" customWidth="1"/>
    <col min="12556" max="12557" width="15.42578125" style="24" customWidth="1"/>
    <col min="12558" max="12558" width="15.28515625" style="24" customWidth="1"/>
    <col min="12559" max="12559" width="15.7109375" style="24" customWidth="1"/>
    <col min="12560" max="12560" width="17.5703125" style="24" customWidth="1"/>
    <col min="12561" max="12561" width="21" style="24" customWidth="1"/>
    <col min="12562" max="12562" width="22.85546875" style="24" customWidth="1"/>
    <col min="12563" max="12563" width="16.7109375" style="24" customWidth="1"/>
    <col min="12564" max="12564" width="14.85546875" style="24" customWidth="1"/>
    <col min="12565" max="12566" width="15.7109375" style="24" customWidth="1"/>
    <col min="12567" max="12567" width="21" style="24" customWidth="1"/>
    <col min="12568" max="12569" width="15.140625" style="24" customWidth="1"/>
    <col min="12570" max="12571" width="16" style="24" customWidth="1"/>
    <col min="12572" max="12572" width="24.85546875" style="24" customWidth="1"/>
    <col min="12573" max="12573" width="24.5703125" style="24" customWidth="1"/>
    <col min="12574" max="12574" width="20.85546875" style="24" customWidth="1"/>
    <col min="12575" max="12575" width="22.28515625" style="24" customWidth="1"/>
    <col min="12576" max="12800" width="9.140625" style="24"/>
    <col min="12801" max="12801" width="22.28515625" style="24" customWidth="1"/>
    <col min="12802" max="12802" width="19.42578125" style="24" customWidth="1"/>
    <col min="12803" max="12804" width="17.42578125" style="24" customWidth="1"/>
    <col min="12805" max="12805" width="17.85546875" style="24" customWidth="1"/>
    <col min="12806" max="12807" width="17.28515625" style="24" customWidth="1"/>
    <col min="12808" max="12808" width="18.42578125" style="24" customWidth="1"/>
    <col min="12809" max="12810" width="19.140625" style="24" customWidth="1"/>
    <col min="12811" max="12811" width="14.5703125" style="24" customWidth="1"/>
    <col min="12812" max="12813" width="15.42578125" style="24" customWidth="1"/>
    <col min="12814" max="12814" width="15.28515625" style="24" customWidth="1"/>
    <col min="12815" max="12815" width="15.7109375" style="24" customWidth="1"/>
    <col min="12816" max="12816" width="17.5703125" style="24" customWidth="1"/>
    <col min="12817" max="12817" width="21" style="24" customWidth="1"/>
    <col min="12818" max="12818" width="22.85546875" style="24" customWidth="1"/>
    <col min="12819" max="12819" width="16.7109375" style="24" customWidth="1"/>
    <col min="12820" max="12820" width="14.85546875" style="24" customWidth="1"/>
    <col min="12821" max="12822" width="15.7109375" style="24" customWidth="1"/>
    <col min="12823" max="12823" width="21" style="24" customWidth="1"/>
    <col min="12824" max="12825" width="15.140625" style="24" customWidth="1"/>
    <col min="12826" max="12827" width="16" style="24" customWidth="1"/>
    <col min="12828" max="12828" width="24.85546875" style="24" customWidth="1"/>
    <col min="12829" max="12829" width="24.5703125" style="24" customWidth="1"/>
    <col min="12830" max="12830" width="20.85546875" style="24" customWidth="1"/>
    <col min="12831" max="12831" width="22.28515625" style="24" customWidth="1"/>
    <col min="12832" max="13056" width="9.140625" style="24"/>
    <col min="13057" max="13057" width="22.28515625" style="24" customWidth="1"/>
    <col min="13058" max="13058" width="19.42578125" style="24" customWidth="1"/>
    <col min="13059" max="13060" width="17.42578125" style="24" customWidth="1"/>
    <col min="13061" max="13061" width="17.85546875" style="24" customWidth="1"/>
    <col min="13062" max="13063" width="17.28515625" style="24" customWidth="1"/>
    <col min="13064" max="13064" width="18.42578125" style="24" customWidth="1"/>
    <col min="13065" max="13066" width="19.140625" style="24" customWidth="1"/>
    <col min="13067" max="13067" width="14.5703125" style="24" customWidth="1"/>
    <col min="13068" max="13069" width="15.42578125" style="24" customWidth="1"/>
    <col min="13070" max="13070" width="15.28515625" style="24" customWidth="1"/>
    <col min="13071" max="13071" width="15.7109375" style="24" customWidth="1"/>
    <col min="13072" max="13072" width="17.5703125" style="24" customWidth="1"/>
    <col min="13073" max="13073" width="21" style="24" customWidth="1"/>
    <col min="13074" max="13074" width="22.85546875" style="24" customWidth="1"/>
    <col min="13075" max="13075" width="16.7109375" style="24" customWidth="1"/>
    <col min="13076" max="13076" width="14.85546875" style="24" customWidth="1"/>
    <col min="13077" max="13078" width="15.7109375" style="24" customWidth="1"/>
    <col min="13079" max="13079" width="21" style="24" customWidth="1"/>
    <col min="13080" max="13081" width="15.140625" style="24" customWidth="1"/>
    <col min="13082" max="13083" width="16" style="24" customWidth="1"/>
    <col min="13084" max="13084" width="24.85546875" style="24" customWidth="1"/>
    <col min="13085" max="13085" width="24.5703125" style="24" customWidth="1"/>
    <col min="13086" max="13086" width="20.85546875" style="24" customWidth="1"/>
    <col min="13087" max="13087" width="22.28515625" style="24" customWidth="1"/>
    <col min="13088" max="13312" width="9.140625" style="24"/>
    <col min="13313" max="13313" width="22.28515625" style="24" customWidth="1"/>
    <col min="13314" max="13314" width="19.42578125" style="24" customWidth="1"/>
    <col min="13315" max="13316" width="17.42578125" style="24" customWidth="1"/>
    <col min="13317" max="13317" width="17.85546875" style="24" customWidth="1"/>
    <col min="13318" max="13319" width="17.28515625" style="24" customWidth="1"/>
    <col min="13320" max="13320" width="18.42578125" style="24" customWidth="1"/>
    <col min="13321" max="13322" width="19.140625" style="24" customWidth="1"/>
    <col min="13323" max="13323" width="14.5703125" style="24" customWidth="1"/>
    <col min="13324" max="13325" width="15.42578125" style="24" customWidth="1"/>
    <col min="13326" max="13326" width="15.28515625" style="24" customWidth="1"/>
    <col min="13327" max="13327" width="15.7109375" style="24" customWidth="1"/>
    <col min="13328" max="13328" width="17.5703125" style="24" customWidth="1"/>
    <col min="13329" max="13329" width="21" style="24" customWidth="1"/>
    <col min="13330" max="13330" width="22.85546875" style="24" customWidth="1"/>
    <col min="13331" max="13331" width="16.7109375" style="24" customWidth="1"/>
    <col min="13332" max="13332" width="14.85546875" style="24" customWidth="1"/>
    <col min="13333" max="13334" width="15.7109375" style="24" customWidth="1"/>
    <col min="13335" max="13335" width="21" style="24" customWidth="1"/>
    <col min="13336" max="13337" width="15.140625" style="24" customWidth="1"/>
    <col min="13338" max="13339" width="16" style="24" customWidth="1"/>
    <col min="13340" max="13340" width="24.85546875" style="24" customWidth="1"/>
    <col min="13341" max="13341" width="24.5703125" style="24" customWidth="1"/>
    <col min="13342" max="13342" width="20.85546875" style="24" customWidth="1"/>
    <col min="13343" max="13343" width="22.28515625" style="24" customWidth="1"/>
    <col min="13344" max="13568" width="9.140625" style="24"/>
    <col min="13569" max="13569" width="22.28515625" style="24" customWidth="1"/>
    <col min="13570" max="13570" width="19.42578125" style="24" customWidth="1"/>
    <col min="13571" max="13572" width="17.42578125" style="24" customWidth="1"/>
    <col min="13573" max="13573" width="17.85546875" style="24" customWidth="1"/>
    <col min="13574" max="13575" width="17.28515625" style="24" customWidth="1"/>
    <col min="13576" max="13576" width="18.42578125" style="24" customWidth="1"/>
    <col min="13577" max="13578" width="19.140625" style="24" customWidth="1"/>
    <col min="13579" max="13579" width="14.5703125" style="24" customWidth="1"/>
    <col min="13580" max="13581" width="15.42578125" style="24" customWidth="1"/>
    <col min="13582" max="13582" width="15.28515625" style="24" customWidth="1"/>
    <col min="13583" max="13583" width="15.7109375" style="24" customWidth="1"/>
    <col min="13584" max="13584" width="17.5703125" style="24" customWidth="1"/>
    <col min="13585" max="13585" width="21" style="24" customWidth="1"/>
    <col min="13586" max="13586" width="22.85546875" style="24" customWidth="1"/>
    <col min="13587" max="13587" width="16.7109375" style="24" customWidth="1"/>
    <col min="13588" max="13588" width="14.85546875" style="24" customWidth="1"/>
    <col min="13589" max="13590" width="15.7109375" style="24" customWidth="1"/>
    <col min="13591" max="13591" width="21" style="24" customWidth="1"/>
    <col min="13592" max="13593" width="15.140625" style="24" customWidth="1"/>
    <col min="13594" max="13595" width="16" style="24" customWidth="1"/>
    <col min="13596" max="13596" width="24.85546875" style="24" customWidth="1"/>
    <col min="13597" max="13597" width="24.5703125" style="24" customWidth="1"/>
    <col min="13598" max="13598" width="20.85546875" style="24" customWidth="1"/>
    <col min="13599" max="13599" width="22.28515625" style="24" customWidth="1"/>
    <col min="13600" max="13824" width="9.140625" style="24"/>
    <col min="13825" max="13825" width="22.28515625" style="24" customWidth="1"/>
    <col min="13826" max="13826" width="19.42578125" style="24" customWidth="1"/>
    <col min="13827" max="13828" width="17.42578125" style="24" customWidth="1"/>
    <col min="13829" max="13829" width="17.85546875" style="24" customWidth="1"/>
    <col min="13830" max="13831" width="17.28515625" style="24" customWidth="1"/>
    <col min="13832" max="13832" width="18.42578125" style="24" customWidth="1"/>
    <col min="13833" max="13834" width="19.140625" style="24" customWidth="1"/>
    <col min="13835" max="13835" width="14.5703125" style="24" customWidth="1"/>
    <col min="13836" max="13837" width="15.42578125" style="24" customWidth="1"/>
    <col min="13838" max="13838" width="15.28515625" style="24" customWidth="1"/>
    <col min="13839" max="13839" width="15.7109375" style="24" customWidth="1"/>
    <col min="13840" max="13840" width="17.5703125" style="24" customWidth="1"/>
    <col min="13841" max="13841" width="21" style="24" customWidth="1"/>
    <col min="13842" max="13842" width="22.85546875" style="24" customWidth="1"/>
    <col min="13843" max="13843" width="16.7109375" style="24" customWidth="1"/>
    <col min="13844" max="13844" width="14.85546875" style="24" customWidth="1"/>
    <col min="13845" max="13846" width="15.7109375" style="24" customWidth="1"/>
    <col min="13847" max="13847" width="21" style="24" customWidth="1"/>
    <col min="13848" max="13849" width="15.140625" style="24" customWidth="1"/>
    <col min="13850" max="13851" width="16" style="24" customWidth="1"/>
    <col min="13852" max="13852" width="24.85546875" style="24" customWidth="1"/>
    <col min="13853" max="13853" width="24.5703125" style="24" customWidth="1"/>
    <col min="13854" max="13854" width="20.85546875" style="24" customWidth="1"/>
    <col min="13855" max="13855" width="22.28515625" style="24" customWidth="1"/>
    <col min="13856" max="14080" width="9.140625" style="24"/>
    <col min="14081" max="14081" width="22.28515625" style="24" customWidth="1"/>
    <col min="14082" max="14082" width="19.42578125" style="24" customWidth="1"/>
    <col min="14083" max="14084" width="17.42578125" style="24" customWidth="1"/>
    <col min="14085" max="14085" width="17.85546875" style="24" customWidth="1"/>
    <col min="14086" max="14087" width="17.28515625" style="24" customWidth="1"/>
    <col min="14088" max="14088" width="18.42578125" style="24" customWidth="1"/>
    <col min="14089" max="14090" width="19.140625" style="24" customWidth="1"/>
    <col min="14091" max="14091" width="14.5703125" style="24" customWidth="1"/>
    <col min="14092" max="14093" width="15.42578125" style="24" customWidth="1"/>
    <col min="14094" max="14094" width="15.28515625" style="24" customWidth="1"/>
    <col min="14095" max="14095" width="15.7109375" style="24" customWidth="1"/>
    <col min="14096" max="14096" width="17.5703125" style="24" customWidth="1"/>
    <col min="14097" max="14097" width="21" style="24" customWidth="1"/>
    <col min="14098" max="14098" width="22.85546875" style="24" customWidth="1"/>
    <col min="14099" max="14099" width="16.7109375" style="24" customWidth="1"/>
    <col min="14100" max="14100" width="14.85546875" style="24" customWidth="1"/>
    <col min="14101" max="14102" width="15.7109375" style="24" customWidth="1"/>
    <col min="14103" max="14103" width="21" style="24" customWidth="1"/>
    <col min="14104" max="14105" width="15.140625" style="24" customWidth="1"/>
    <col min="14106" max="14107" width="16" style="24" customWidth="1"/>
    <col min="14108" max="14108" width="24.85546875" style="24" customWidth="1"/>
    <col min="14109" max="14109" width="24.5703125" style="24" customWidth="1"/>
    <col min="14110" max="14110" width="20.85546875" style="24" customWidth="1"/>
    <col min="14111" max="14111" width="22.28515625" style="24" customWidth="1"/>
    <col min="14112" max="14336" width="9.140625" style="24"/>
    <col min="14337" max="14337" width="22.28515625" style="24" customWidth="1"/>
    <col min="14338" max="14338" width="19.42578125" style="24" customWidth="1"/>
    <col min="14339" max="14340" width="17.42578125" style="24" customWidth="1"/>
    <col min="14341" max="14341" width="17.85546875" style="24" customWidth="1"/>
    <col min="14342" max="14343" width="17.28515625" style="24" customWidth="1"/>
    <col min="14344" max="14344" width="18.42578125" style="24" customWidth="1"/>
    <col min="14345" max="14346" width="19.140625" style="24" customWidth="1"/>
    <col min="14347" max="14347" width="14.5703125" style="24" customWidth="1"/>
    <col min="14348" max="14349" width="15.42578125" style="24" customWidth="1"/>
    <col min="14350" max="14350" width="15.28515625" style="24" customWidth="1"/>
    <col min="14351" max="14351" width="15.7109375" style="24" customWidth="1"/>
    <col min="14352" max="14352" width="17.5703125" style="24" customWidth="1"/>
    <col min="14353" max="14353" width="21" style="24" customWidth="1"/>
    <col min="14354" max="14354" width="22.85546875" style="24" customWidth="1"/>
    <col min="14355" max="14355" width="16.7109375" style="24" customWidth="1"/>
    <col min="14356" max="14356" width="14.85546875" style="24" customWidth="1"/>
    <col min="14357" max="14358" width="15.7109375" style="24" customWidth="1"/>
    <col min="14359" max="14359" width="21" style="24" customWidth="1"/>
    <col min="14360" max="14361" width="15.140625" style="24" customWidth="1"/>
    <col min="14362" max="14363" width="16" style="24" customWidth="1"/>
    <col min="14364" max="14364" width="24.85546875" style="24" customWidth="1"/>
    <col min="14365" max="14365" width="24.5703125" style="24" customWidth="1"/>
    <col min="14366" max="14366" width="20.85546875" style="24" customWidth="1"/>
    <col min="14367" max="14367" width="22.28515625" style="24" customWidth="1"/>
    <col min="14368" max="14592" width="9.140625" style="24"/>
    <col min="14593" max="14593" width="22.28515625" style="24" customWidth="1"/>
    <col min="14594" max="14594" width="19.42578125" style="24" customWidth="1"/>
    <col min="14595" max="14596" width="17.42578125" style="24" customWidth="1"/>
    <col min="14597" max="14597" width="17.85546875" style="24" customWidth="1"/>
    <col min="14598" max="14599" width="17.28515625" style="24" customWidth="1"/>
    <col min="14600" max="14600" width="18.42578125" style="24" customWidth="1"/>
    <col min="14601" max="14602" width="19.140625" style="24" customWidth="1"/>
    <col min="14603" max="14603" width="14.5703125" style="24" customWidth="1"/>
    <col min="14604" max="14605" width="15.42578125" style="24" customWidth="1"/>
    <col min="14606" max="14606" width="15.28515625" style="24" customWidth="1"/>
    <col min="14607" max="14607" width="15.7109375" style="24" customWidth="1"/>
    <col min="14608" max="14608" width="17.5703125" style="24" customWidth="1"/>
    <col min="14609" max="14609" width="21" style="24" customWidth="1"/>
    <col min="14610" max="14610" width="22.85546875" style="24" customWidth="1"/>
    <col min="14611" max="14611" width="16.7109375" style="24" customWidth="1"/>
    <col min="14612" max="14612" width="14.85546875" style="24" customWidth="1"/>
    <col min="14613" max="14614" width="15.7109375" style="24" customWidth="1"/>
    <col min="14615" max="14615" width="21" style="24" customWidth="1"/>
    <col min="14616" max="14617" width="15.140625" style="24" customWidth="1"/>
    <col min="14618" max="14619" width="16" style="24" customWidth="1"/>
    <col min="14620" max="14620" width="24.85546875" style="24" customWidth="1"/>
    <col min="14621" max="14621" width="24.5703125" style="24" customWidth="1"/>
    <col min="14622" max="14622" width="20.85546875" style="24" customWidth="1"/>
    <col min="14623" max="14623" width="22.28515625" style="24" customWidth="1"/>
    <col min="14624" max="14848" width="9.140625" style="24"/>
    <col min="14849" max="14849" width="22.28515625" style="24" customWidth="1"/>
    <col min="14850" max="14850" width="19.42578125" style="24" customWidth="1"/>
    <col min="14851" max="14852" width="17.42578125" style="24" customWidth="1"/>
    <col min="14853" max="14853" width="17.85546875" style="24" customWidth="1"/>
    <col min="14854" max="14855" width="17.28515625" style="24" customWidth="1"/>
    <col min="14856" max="14856" width="18.42578125" style="24" customWidth="1"/>
    <col min="14857" max="14858" width="19.140625" style="24" customWidth="1"/>
    <col min="14859" max="14859" width="14.5703125" style="24" customWidth="1"/>
    <col min="14860" max="14861" width="15.42578125" style="24" customWidth="1"/>
    <col min="14862" max="14862" width="15.28515625" style="24" customWidth="1"/>
    <col min="14863" max="14863" width="15.7109375" style="24" customWidth="1"/>
    <col min="14864" max="14864" width="17.5703125" style="24" customWidth="1"/>
    <col min="14865" max="14865" width="21" style="24" customWidth="1"/>
    <col min="14866" max="14866" width="22.85546875" style="24" customWidth="1"/>
    <col min="14867" max="14867" width="16.7109375" style="24" customWidth="1"/>
    <col min="14868" max="14868" width="14.85546875" style="24" customWidth="1"/>
    <col min="14869" max="14870" width="15.7109375" style="24" customWidth="1"/>
    <col min="14871" max="14871" width="21" style="24" customWidth="1"/>
    <col min="14872" max="14873" width="15.140625" style="24" customWidth="1"/>
    <col min="14874" max="14875" width="16" style="24" customWidth="1"/>
    <col min="14876" max="14876" width="24.85546875" style="24" customWidth="1"/>
    <col min="14877" max="14877" width="24.5703125" style="24" customWidth="1"/>
    <col min="14878" max="14878" width="20.85546875" style="24" customWidth="1"/>
    <col min="14879" max="14879" width="22.28515625" style="24" customWidth="1"/>
    <col min="14880" max="15104" width="9.140625" style="24"/>
    <col min="15105" max="15105" width="22.28515625" style="24" customWidth="1"/>
    <col min="15106" max="15106" width="19.42578125" style="24" customWidth="1"/>
    <col min="15107" max="15108" width="17.42578125" style="24" customWidth="1"/>
    <col min="15109" max="15109" width="17.85546875" style="24" customWidth="1"/>
    <col min="15110" max="15111" width="17.28515625" style="24" customWidth="1"/>
    <col min="15112" max="15112" width="18.42578125" style="24" customWidth="1"/>
    <col min="15113" max="15114" width="19.140625" style="24" customWidth="1"/>
    <col min="15115" max="15115" width="14.5703125" style="24" customWidth="1"/>
    <col min="15116" max="15117" width="15.42578125" style="24" customWidth="1"/>
    <col min="15118" max="15118" width="15.28515625" style="24" customWidth="1"/>
    <col min="15119" max="15119" width="15.7109375" style="24" customWidth="1"/>
    <col min="15120" max="15120" width="17.5703125" style="24" customWidth="1"/>
    <col min="15121" max="15121" width="21" style="24" customWidth="1"/>
    <col min="15122" max="15122" width="22.85546875" style="24" customWidth="1"/>
    <col min="15123" max="15123" width="16.7109375" style="24" customWidth="1"/>
    <col min="15124" max="15124" width="14.85546875" style="24" customWidth="1"/>
    <col min="15125" max="15126" width="15.7109375" style="24" customWidth="1"/>
    <col min="15127" max="15127" width="21" style="24" customWidth="1"/>
    <col min="15128" max="15129" width="15.140625" style="24" customWidth="1"/>
    <col min="15130" max="15131" width="16" style="24" customWidth="1"/>
    <col min="15132" max="15132" width="24.85546875" style="24" customWidth="1"/>
    <col min="15133" max="15133" width="24.5703125" style="24" customWidth="1"/>
    <col min="15134" max="15134" width="20.85546875" style="24" customWidth="1"/>
    <col min="15135" max="15135" width="22.28515625" style="24" customWidth="1"/>
    <col min="15136" max="15360" width="9.140625" style="24"/>
    <col min="15361" max="15361" width="22.28515625" style="24" customWidth="1"/>
    <col min="15362" max="15362" width="19.42578125" style="24" customWidth="1"/>
    <col min="15363" max="15364" width="17.42578125" style="24" customWidth="1"/>
    <col min="15365" max="15365" width="17.85546875" style="24" customWidth="1"/>
    <col min="15366" max="15367" width="17.28515625" style="24" customWidth="1"/>
    <col min="15368" max="15368" width="18.42578125" style="24" customWidth="1"/>
    <col min="15369" max="15370" width="19.140625" style="24" customWidth="1"/>
    <col min="15371" max="15371" width="14.5703125" style="24" customWidth="1"/>
    <col min="15372" max="15373" width="15.42578125" style="24" customWidth="1"/>
    <col min="15374" max="15374" width="15.28515625" style="24" customWidth="1"/>
    <col min="15375" max="15375" width="15.7109375" style="24" customWidth="1"/>
    <col min="15376" max="15376" width="17.5703125" style="24" customWidth="1"/>
    <col min="15377" max="15377" width="21" style="24" customWidth="1"/>
    <col min="15378" max="15378" width="22.85546875" style="24" customWidth="1"/>
    <col min="15379" max="15379" width="16.7109375" style="24" customWidth="1"/>
    <col min="15380" max="15380" width="14.85546875" style="24" customWidth="1"/>
    <col min="15381" max="15382" width="15.7109375" style="24" customWidth="1"/>
    <col min="15383" max="15383" width="21" style="24" customWidth="1"/>
    <col min="15384" max="15385" width="15.140625" style="24" customWidth="1"/>
    <col min="15386" max="15387" width="16" style="24" customWidth="1"/>
    <col min="15388" max="15388" width="24.85546875" style="24" customWidth="1"/>
    <col min="15389" max="15389" width="24.5703125" style="24" customWidth="1"/>
    <col min="15390" max="15390" width="20.85546875" style="24" customWidth="1"/>
    <col min="15391" max="15391" width="22.28515625" style="24" customWidth="1"/>
    <col min="15392" max="15616" width="9.140625" style="24"/>
    <col min="15617" max="15617" width="22.28515625" style="24" customWidth="1"/>
    <col min="15618" max="15618" width="19.42578125" style="24" customWidth="1"/>
    <col min="15619" max="15620" width="17.42578125" style="24" customWidth="1"/>
    <col min="15621" max="15621" width="17.85546875" style="24" customWidth="1"/>
    <col min="15622" max="15623" width="17.28515625" style="24" customWidth="1"/>
    <col min="15624" max="15624" width="18.42578125" style="24" customWidth="1"/>
    <col min="15625" max="15626" width="19.140625" style="24" customWidth="1"/>
    <col min="15627" max="15627" width="14.5703125" style="24" customWidth="1"/>
    <col min="15628" max="15629" width="15.42578125" style="24" customWidth="1"/>
    <col min="15630" max="15630" width="15.28515625" style="24" customWidth="1"/>
    <col min="15631" max="15631" width="15.7109375" style="24" customWidth="1"/>
    <col min="15632" max="15632" width="17.5703125" style="24" customWidth="1"/>
    <col min="15633" max="15633" width="21" style="24" customWidth="1"/>
    <col min="15634" max="15634" width="22.85546875" style="24" customWidth="1"/>
    <col min="15635" max="15635" width="16.7109375" style="24" customWidth="1"/>
    <col min="15636" max="15636" width="14.85546875" style="24" customWidth="1"/>
    <col min="15637" max="15638" width="15.7109375" style="24" customWidth="1"/>
    <col min="15639" max="15639" width="21" style="24" customWidth="1"/>
    <col min="15640" max="15641" width="15.140625" style="24" customWidth="1"/>
    <col min="15642" max="15643" width="16" style="24" customWidth="1"/>
    <col min="15644" max="15644" width="24.85546875" style="24" customWidth="1"/>
    <col min="15645" max="15645" width="24.5703125" style="24" customWidth="1"/>
    <col min="15646" max="15646" width="20.85546875" style="24" customWidth="1"/>
    <col min="15647" max="15647" width="22.28515625" style="24" customWidth="1"/>
    <col min="15648" max="15872" width="9.140625" style="24"/>
    <col min="15873" max="15873" width="22.28515625" style="24" customWidth="1"/>
    <col min="15874" max="15874" width="19.42578125" style="24" customWidth="1"/>
    <col min="15875" max="15876" width="17.42578125" style="24" customWidth="1"/>
    <col min="15877" max="15877" width="17.85546875" style="24" customWidth="1"/>
    <col min="15878" max="15879" width="17.28515625" style="24" customWidth="1"/>
    <col min="15880" max="15880" width="18.42578125" style="24" customWidth="1"/>
    <col min="15881" max="15882" width="19.140625" style="24" customWidth="1"/>
    <col min="15883" max="15883" width="14.5703125" style="24" customWidth="1"/>
    <col min="15884" max="15885" width="15.42578125" style="24" customWidth="1"/>
    <col min="15886" max="15886" width="15.28515625" style="24" customWidth="1"/>
    <col min="15887" max="15887" width="15.7109375" style="24" customWidth="1"/>
    <col min="15888" max="15888" width="17.5703125" style="24" customWidth="1"/>
    <col min="15889" max="15889" width="21" style="24" customWidth="1"/>
    <col min="15890" max="15890" width="22.85546875" style="24" customWidth="1"/>
    <col min="15891" max="15891" width="16.7109375" style="24" customWidth="1"/>
    <col min="15892" max="15892" width="14.85546875" style="24" customWidth="1"/>
    <col min="15893" max="15894" width="15.7109375" style="24" customWidth="1"/>
    <col min="15895" max="15895" width="21" style="24" customWidth="1"/>
    <col min="15896" max="15897" width="15.140625" style="24" customWidth="1"/>
    <col min="15898" max="15899" width="16" style="24" customWidth="1"/>
    <col min="15900" max="15900" width="24.85546875" style="24" customWidth="1"/>
    <col min="15901" max="15901" width="24.5703125" style="24" customWidth="1"/>
    <col min="15902" max="15902" width="20.85546875" style="24" customWidth="1"/>
    <col min="15903" max="15903" width="22.28515625" style="24" customWidth="1"/>
    <col min="15904" max="16128" width="9.140625" style="24"/>
    <col min="16129" max="16129" width="22.28515625" style="24" customWidth="1"/>
    <col min="16130" max="16130" width="19.42578125" style="24" customWidth="1"/>
    <col min="16131" max="16132" width="17.42578125" style="24" customWidth="1"/>
    <col min="16133" max="16133" width="17.85546875" style="24" customWidth="1"/>
    <col min="16134" max="16135" width="17.28515625" style="24" customWidth="1"/>
    <col min="16136" max="16136" width="18.42578125" style="24" customWidth="1"/>
    <col min="16137" max="16138" width="19.140625" style="24" customWidth="1"/>
    <col min="16139" max="16139" width="14.5703125" style="24" customWidth="1"/>
    <col min="16140" max="16141" width="15.42578125" style="24" customWidth="1"/>
    <col min="16142" max="16142" width="15.28515625" style="24" customWidth="1"/>
    <col min="16143" max="16143" width="15.7109375" style="24" customWidth="1"/>
    <col min="16144" max="16144" width="17.5703125" style="24" customWidth="1"/>
    <col min="16145" max="16145" width="21" style="24" customWidth="1"/>
    <col min="16146" max="16146" width="22.85546875" style="24" customWidth="1"/>
    <col min="16147" max="16147" width="16.7109375" style="24" customWidth="1"/>
    <col min="16148" max="16148" width="14.85546875" style="24" customWidth="1"/>
    <col min="16149" max="16150" width="15.7109375" style="24" customWidth="1"/>
    <col min="16151" max="16151" width="21" style="24" customWidth="1"/>
    <col min="16152" max="16153" width="15.140625" style="24" customWidth="1"/>
    <col min="16154" max="16155" width="16" style="24" customWidth="1"/>
    <col min="16156" max="16156" width="24.85546875" style="24" customWidth="1"/>
    <col min="16157" max="16157" width="24.5703125" style="24" customWidth="1"/>
    <col min="16158" max="16158" width="20.85546875" style="24" customWidth="1"/>
    <col min="16159" max="16159" width="22.28515625" style="24" customWidth="1"/>
    <col min="16160" max="16384" width="9.140625" style="24"/>
  </cols>
  <sheetData>
    <row r="1" spans="1:32" ht="30" customHeight="1" x14ac:dyDescent="0.25">
      <c r="L1" s="51" t="s">
        <v>85</v>
      </c>
      <c r="W1" s="52"/>
      <c r="X1" s="52"/>
      <c r="Y1" s="52"/>
      <c r="Z1" s="52"/>
      <c r="AA1" s="52"/>
      <c r="AB1" s="52"/>
      <c r="AC1" s="52"/>
      <c r="AD1" s="52"/>
      <c r="AE1" s="52"/>
    </row>
    <row r="2" spans="1:32" s="57" customFormat="1" ht="83.25" customHeight="1" x14ac:dyDescent="0.35">
      <c r="A2" s="53"/>
      <c r="B2" s="54"/>
      <c r="C2" s="54"/>
      <c r="D2" s="55"/>
      <c r="E2" s="55"/>
      <c r="F2" s="55"/>
      <c r="G2" s="55"/>
      <c r="H2" s="55"/>
      <c r="I2" s="55"/>
      <c r="J2" s="74" t="s">
        <v>50</v>
      </c>
      <c r="K2" s="74"/>
      <c r="L2" s="74"/>
      <c r="M2" s="56"/>
      <c r="N2" s="56"/>
      <c r="O2" s="56"/>
      <c r="P2" s="56"/>
      <c r="Q2" s="56"/>
      <c r="R2" s="56"/>
      <c r="S2" s="56"/>
      <c r="T2" s="56"/>
      <c r="U2" s="56"/>
      <c r="V2" s="56"/>
      <c r="W2" s="52"/>
      <c r="X2" s="52"/>
      <c r="Y2" s="52"/>
      <c r="Z2" s="52"/>
      <c r="AA2" s="52"/>
      <c r="AB2" s="52"/>
      <c r="AC2" s="52"/>
      <c r="AD2" s="52"/>
      <c r="AE2" s="52"/>
    </row>
    <row r="3" spans="1:32" s="61" customFormat="1" ht="36" x14ac:dyDescent="0.55000000000000004">
      <c r="A3" s="58"/>
      <c r="B3" s="83" t="s">
        <v>84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59"/>
      <c r="N3" s="59"/>
      <c r="O3" s="59"/>
      <c r="P3" s="59"/>
      <c r="Q3" s="59"/>
      <c r="R3" s="59"/>
      <c r="S3" s="59"/>
      <c r="T3" s="59"/>
      <c r="U3" s="59"/>
      <c r="V3" s="59"/>
      <c r="W3" s="60"/>
      <c r="X3" s="60"/>
      <c r="Y3" s="60"/>
      <c r="Z3" s="60"/>
      <c r="AA3" s="60"/>
      <c r="AB3" s="81"/>
      <c r="AC3" s="81"/>
      <c r="AD3" s="81"/>
      <c r="AE3" s="81"/>
      <c r="AF3" s="81"/>
    </row>
    <row r="4" spans="1:32" x14ac:dyDescent="0.25">
      <c r="L4" s="24"/>
    </row>
    <row r="5" spans="1:32" x14ac:dyDescent="0.25">
      <c r="L5" s="1" t="s">
        <v>36</v>
      </c>
    </row>
    <row r="6" spans="1:32" ht="128.25" x14ac:dyDescent="0.25">
      <c r="A6" s="62" t="s">
        <v>52</v>
      </c>
      <c r="B6" s="63" t="s">
        <v>53</v>
      </c>
      <c r="C6" s="63" t="s">
        <v>54</v>
      </c>
      <c r="D6" s="63" t="s">
        <v>55</v>
      </c>
      <c r="E6" s="63" t="s">
        <v>56</v>
      </c>
      <c r="F6" s="63" t="s">
        <v>57</v>
      </c>
      <c r="G6" s="63" t="s">
        <v>58</v>
      </c>
      <c r="H6" s="63" t="s">
        <v>59</v>
      </c>
      <c r="I6" s="63" t="s">
        <v>60</v>
      </c>
      <c r="J6" s="63" t="s">
        <v>61</v>
      </c>
      <c r="K6" s="64" t="s">
        <v>62</v>
      </c>
      <c r="L6" s="64" t="s">
        <v>63</v>
      </c>
      <c r="M6" s="64" t="s">
        <v>64</v>
      </c>
      <c r="N6" s="64" t="s">
        <v>65</v>
      </c>
      <c r="O6" s="64" t="s">
        <v>66</v>
      </c>
      <c r="P6" s="64" t="s">
        <v>67</v>
      </c>
      <c r="Q6" s="64" t="s">
        <v>68</v>
      </c>
      <c r="R6" s="64" t="s">
        <v>69</v>
      </c>
      <c r="S6" s="64" t="s">
        <v>70</v>
      </c>
      <c r="T6" s="64" t="s">
        <v>71</v>
      </c>
      <c r="U6" s="64" t="s">
        <v>72</v>
      </c>
      <c r="V6" s="64" t="s">
        <v>73</v>
      </c>
      <c r="W6" s="64" t="s">
        <v>74</v>
      </c>
      <c r="X6" s="64" t="s">
        <v>75</v>
      </c>
      <c r="Y6" s="64" t="s">
        <v>76</v>
      </c>
      <c r="Z6" s="64" t="s">
        <v>77</v>
      </c>
      <c r="AA6" s="64" t="s">
        <v>78</v>
      </c>
      <c r="AB6" s="64" t="s">
        <v>79</v>
      </c>
      <c r="AC6" s="64" t="s">
        <v>80</v>
      </c>
      <c r="AD6" s="64" t="s">
        <v>81</v>
      </c>
      <c r="AE6" s="64" t="s">
        <v>82</v>
      </c>
    </row>
    <row r="7" spans="1:32" x14ac:dyDescent="0.25">
      <c r="A7" s="65" t="s">
        <v>12</v>
      </c>
      <c r="B7" s="66">
        <v>5293</v>
      </c>
      <c r="C7" s="66">
        <v>5572</v>
      </c>
      <c r="D7" s="66">
        <v>4908.2</v>
      </c>
      <c r="E7" s="66">
        <v>5366</v>
      </c>
      <c r="F7" s="66">
        <v>5942</v>
      </c>
      <c r="G7" s="66">
        <v>5472.9</v>
      </c>
      <c r="H7" s="66">
        <v>5593</v>
      </c>
      <c r="I7" s="66">
        <v>6183</v>
      </c>
      <c r="J7" s="66">
        <v>5590.7</v>
      </c>
      <c r="K7" s="67">
        <f>D7/C7</f>
        <v>0.88086862885857853</v>
      </c>
      <c r="L7" s="67">
        <f>G7/F7</f>
        <v>0.9210535173342308</v>
      </c>
      <c r="M7" s="67">
        <f>J7/I7</f>
        <v>0.90420507844088627</v>
      </c>
      <c r="N7" s="67">
        <f>(K7+L7+M7)/3</f>
        <v>0.90204240821123183</v>
      </c>
      <c r="O7" s="67">
        <f>F7/C7</f>
        <v>1.0664034458004308</v>
      </c>
      <c r="P7" s="67">
        <f>I7/F7</f>
        <v>1.0405587344328509</v>
      </c>
      <c r="Q7" s="67">
        <f>(O7+P7)/2</f>
        <v>1.0534810901166409</v>
      </c>
      <c r="R7" s="68">
        <f>I7*Q7*N7</f>
        <v>5875.6098025775382</v>
      </c>
      <c r="S7" s="67">
        <f>E7/B7</f>
        <v>1.0137918004912148</v>
      </c>
      <c r="T7" s="67">
        <f>H7/E7</f>
        <v>1.0423033917256803</v>
      </c>
      <c r="U7" s="67">
        <f>(T7+S7)/2</f>
        <v>1.0280475961084474</v>
      </c>
      <c r="V7" s="68">
        <v>0</v>
      </c>
      <c r="W7" s="69">
        <f>R7*U7+V7</f>
        <v>6040.4065332110677</v>
      </c>
      <c r="X7" s="69">
        <f>W7*0.45</f>
        <v>2718.1829399449807</v>
      </c>
      <c r="Y7" s="69">
        <f>W7*0.55</f>
        <v>3322.2235932660874</v>
      </c>
      <c r="Z7" s="69">
        <f>W7*U7</f>
        <v>6209.8254159853986</v>
      </c>
      <c r="AA7" s="69">
        <f>Z7*0.45</f>
        <v>2794.4214371934295</v>
      </c>
      <c r="AB7" s="69">
        <f>Z7*0.55</f>
        <v>3415.4039787919696</v>
      </c>
      <c r="AC7" s="69">
        <f>Z7*U7</f>
        <v>6383.9960911569287</v>
      </c>
      <c r="AD7" s="69">
        <f>AC7*0.45</f>
        <v>2872.7982410206182</v>
      </c>
      <c r="AE7" s="69">
        <f>AC7*0.55</f>
        <v>3511.197850136311</v>
      </c>
    </row>
    <row r="8" spans="1:32" x14ac:dyDescent="0.25">
      <c r="A8" s="65" t="s">
        <v>18</v>
      </c>
      <c r="B8" s="66">
        <v>13590</v>
      </c>
      <c r="C8" s="66">
        <v>14876</v>
      </c>
      <c r="D8" s="66">
        <v>13566.1</v>
      </c>
      <c r="E8" s="66">
        <v>14084</v>
      </c>
      <c r="F8" s="66">
        <v>16325</v>
      </c>
      <c r="G8" s="66">
        <v>15788.9</v>
      </c>
      <c r="H8" s="66">
        <v>14317</v>
      </c>
      <c r="I8" s="66">
        <v>17124</v>
      </c>
      <c r="J8" s="66">
        <v>15714.8</v>
      </c>
      <c r="K8" s="67">
        <f t="shared" ref="K8:K41" si="0">D8/C8</f>
        <v>0.91194541543425656</v>
      </c>
      <c r="L8" s="67">
        <f t="shared" ref="L8:L41" si="1">G8/F8</f>
        <v>0.96716079632465546</v>
      </c>
      <c r="M8" s="67">
        <f t="shared" ref="M8:M41" si="2">J8/I8</f>
        <v>0.91770614342443346</v>
      </c>
      <c r="N8" s="67">
        <f t="shared" ref="N8:N41" si="3">(K8+L8+M8)/3</f>
        <v>0.93227078506111516</v>
      </c>
      <c r="O8" s="67">
        <f t="shared" ref="O8:O41" si="4">F8/C8</f>
        <v>1.0974052164560366</v>
      </c>
      <c r="P8" s="67">
        <f t="shared" ref="P8:P41" si="5">I8/F8</f>
        <v>1.0489433384379785</v>
      </c>
      <c r="Q8" s="67">
        <f t="shared" ref="Q8:Q41" si="6">(O8+P8)/2</f>
        <v>1.0731742774470074</v>
      </c>
      <c r="R8" s="68">
        <f t="shared" ref="R8:R41" si="7">I8*Q8*N8</f>
        <v>17132.374083671304</v>
      </c>
      <c r="S8" s="67">
        <f t="shared" ref="S8:S41" si="8">E8/B8</f>
        <v>1.0363502575423105</v>
      </c>
      <c r="T8" s="67">
        <f t="shared" ref="T8:T41" si="9">H8/E8</f>
        <v>1.0165435955694404</v>
      </c>
      <c r="U8" s="67">
        <f t="shared" ref="U8:U41" si="10">(T8+S8)/2</f>
        <v>1.0264469265558755</v>
      </c>
      <c r="V8" s="68">
        <v>72</v>
      </c>
      <c r="W8" s="69">
        <f t="shared" ref="W8:W41" si="11">R8*U8+V8</f>
        <v>17657.472722789946</v>
      </c>
      <c r="X8" s="69">
        <f t="shared" ref="X8:X36" si="12">W8*0.45</f>
        <v>7945.8627252554761</v>
      </c>
      <c r="Y8" s="69">
        <f t="shared" ref="Y8:Y36" si="13">W8*0.55</f>
        <v>9711.6099975344714</v>
      </c>
      <c r="Z8" s="69">
        <f t="shared" ref="Z8:Z41" si="14">W8*U8</f>
        <v>18124.458607051947</v>
      </c>
      <c r="AA8" s="69">
        <f t="shared" ref="AA8:AA36" si="15">Z8*0.45</f>
        <v>8156.0063731733762</v>
      </c>
      <c r="AB8" s="69">
        <f t="shared" ref="AB8:AB36" si="16">Z8*0.55</f>
        <v>9968.4522338785719</v>
      </c>
      <c r="AC8" s="69">
        <f t="shared" ref="AC8:AC41" si="17">Z8*U8</f>
        <v>18603.794832697655</v>
      </c>
      <c r="AD8" s="69">
        <f t="shared" ref="AD8:AD36" si="18">AC8*0.45</f>
        <v>8371.7076747139454</v>
      </c>
      <c r="AE8" s="69">
        <f t="shared" ref="AE8:AE36" si="19">AC8*0.55</f>
        <v>10232.087157983711</v>
      </c>
    </row>
    <row r="9" spans="1:32" x14ac:dyDescent="0.25">
      <c r="A9" s="65" t="s">
        <v>9</v>
      </c>
      <c r="B9" s="66">
        <v>13100</v>
      </c>
      <c r="C9" s="66">
        <v>19424</v>
      </c>
      <c r="D9" s="66">
        <v>10262.6</v>
      </c>
      <c r="E9" s="66">
        <v>8583</v>
      </c>
      <c r="F9" s="66">
        <v>12486</v>
      </c>
      <c r="G9" s="66">
        <v>11433.6</v>
      </c>
      <c r="H9" s="66">
        <v>8714</v>
      </c>
      <c r="I9" s="66">
        <v>12927</v>
      </c>
      <c r="J9" s="66">
        <v>11736.9</v>
      </c>
      <c r="K9" s="67">
        <f t="shared" si="0"/>
        <v>0.52834637561779241</v>
      </c>
      <c r="L9" s="67">
        <f t="shared" si="1"/>
        <v>0.91571359923113893</v>
      </c>
      <c r="M9" s="67">
        <f t="shared" si="2"/>
        <v>0.90793687630540731</v>
      </c>
      <c r="N9" s="67">
        <f t="shared" si="3"/>
        <v>0.78399895038477962</v>
      </c>
      <c r="O9" s="67">
        <f t="shared" si="4"/>
        <v>0.64281301482701814</v>
      </c>
      <c r="P9" s="67">
        <f t="shared" si="5"/>
        <v>1.0353195579048535</v>
      </c>
      <c r="Q9" s="67">
        <f t="shared" si="6"/>
        <v>0.83906628636593583</v>
      </c>
      <c r="R9" s="68">
        <f t="shared" si="7"/>
        <v>8503.7307641734988</v>
      </c>
      <c r="S9" s="67">
        <f t="shared" si="8"/>
        <v>0.65519083969465652</v>
      </c>
      <c r="T9" s="67">
        <f t="shared" si="9"/>
        <v>1.0152627286496563</v>
      </c>
      <c r="U9" s="67">
        <f t="shared" si="10"/>
        <v>0.83522678417215634</v>
      </c>
      <c r="V9" s="68">
        <v>2</v>
      </c>
      <c r="W9" s="69">
        <f t="shared" si="11"/>
        <v>7104.5436996264652</v>
      </c>
      <c r="X9" s="69">
        <f t="shared" si="12"/>
        <v>3197.0446648319094</v>
      </c>
      <c r="Y9" s="69">
        <f t="shared" si="13"/>
        <v>3907.4990347945563</v>
      </c>
      <c r="Z9" s="69">
        <f t="shared" si="14"/>
        <v>5933.9051872495666</v>
      </c>
      <c r="AA9" s="69">
        <f t="shared" si="15"/>
        <v>2670.257334262305</v>
      </c>
      <c r="AB9" s="69">
        <f t="shared" si="16"/>
        <v>3263.647852987262</v>
      </c>
      <c r="AC9" s="69">
        <f t="shared" si="17"/>
        <v>4956.1565471289323</v>
      </c>
      <c r="AD9" s="69">
        <f t="shared" si="18"/>
        <v>2230.2704462080196</v>
      </c>
      <c r="AE9" s="69">
        <f t="shared" si="19"/>
        <v>2725.8861009209131</v>
      </c>
    </row>
    <row r="10" spans="1:32" x14ac:dyDescent="0.25">
      <c r="A10" s="65" t="s">
        <v>32</v>
      </c>
      <c r="B10" s="66">
        <v>6415</v>
      </c>
      <c r="C10" s="66">
        <v>7687</v>
      </c>
      <c r="D10" s="66">
        <v>6220.3</v>
      </c>
      <c r="E10" s="66">
        <v>6557</v>
      </c>
      <c r="F10" s="66">
        <v>8208</v>
      </c>
      <c r="G10" s="66">
        <v>7441.8</v>
      </c>
      <c r="H10" s="66">
        <v>6624</v>
      </c>
      <c r="I10" s="66">
        <v>8360</v>
      </c>
      <c r="J10" s="66">
        <v>7046.8</v>
      </c>
      <c r="K10" s="67">
        <f t="shared" si="0"/>
        <v>0.80919734616885652</v>
      </c>
      <c r="L10" s="67">
        <f t="shared" si="1"/>
        <v>0.90665204678362576</v>
      </c>
      <c r="M10" s="67">
        <f t="shared" si="2"/>
        <v>0.8429186602870814</v>
      </c>
      <c r="N10" s="67">
        <f t="shared" si="3"/>
        <v>0.85292268441318786</v>
      </c>
      <c r="O10" s="67">
        <f t="shared" si="4"/>
        <v>1.0677767659685182</v>
      </c>
      <c r="P10" s="67">
        <f t="shared" si="5"/>
        <v>1.0185185185185186</v>
      </c>
      <c r="Q10" s="67">
        <f t="shared" si="6"/>
        <v>1.0431476422435184</v>
      </c>
      <c r="R10" s="68">
        <f t="shared" si="7"/>
        <v>7438.095041507222</v>
      </c>
      <c r="S10" s="67">
        <f t="shared" si="8"/>
        <v>1.0221356196414653</v>
      </c>
      <c r="T10" s="67">
        <f t="shared" si="9"/>
        <v>1.0102180875400335</v>
      </c>
      <c r="U10" s="67">
        <f t="shared" si="10"/>
        <v>1.0161768535907494</v>
      </c>
      <c r="V10" s="68">
        <v>9</v>
      </c>
      <c r="W10" s="69">
        <f t="shared" si="11"/>
        <v>7567.4200159877637</v>
      </c>
      <c r="X10" s="69">
        <f t="shared" si="12"/>
        <v>3405.3390071944937</v>
      </c>
      <c r="Y10" s="69">
        <f t="shared" si="13"/>
        <v>4162.0810087932705</v>
      </c>
      <c r="Z10" s="69">
        <f t="shared" si="14"/>
        <v>7689.8370616461043</v>
      </c>
      <c r="AA10" s="69">
        <f t="shared" si="15"/>
        <v>3460.426677740747</v>
      </c>
      <c r="AB10" s="69">
        <f t="shared" si="16"/>
        <v>4229.4103839053578</v>
      </c>
      <c r="AC10" s="69">
        <f t="shared" si="17"/>
        <v>7814.2344299290717</v>
      </c>
      <c r="AD10" s="69">
        <f t="shared" si="18"/>
        <v>3516.4054934680821</v>
      </c>
      <c r="AE10" s="69">
        <f t="shared" si="19"/>
        <v>4297.82893646099</v>
      </c>
    </row>
    <row r="11" spans="1:32" x14ac:dyDescent="0.25">
      <c r="A11" s="65" t="s">
        <v>19</v>
      </c>
      <c r="B11" s="66">
        <v>6220</v>
      </c>
      <c r="C11" s="66">
        <v>7406</v>
      </c>
      <c r="D11" s="66">
        <v>6090.9</v>
      </c>
      <c r="E11" s="66">
        <v>6343</v>
      </c>
      <c r="F11" s="66">
        <v>7740</v>
      </c>
      <c r="G11" s="66">
        <v>6987</v>
      </c>
      <c r="H11" s="66">
        <v>5048</v>
      </c>
      <c r="I11" s="66">
        <v>6022</v>
      </c>
      <c r="J11" s="66">
        <v>6925.7</v>
      </c>
      <c r="K11" s="67">
        <f t="shared" si="0"/>
        <v>0.82242776127464212</v>
      </c>
      <c r="L11" s="67">
        <f t="shared" si="1"/>
        <v>0.90271317829457365</v>
      </c>
      <c r="M11" s="67">
        <f t="shared" si="2"/>
        <v>1.150066423115244</v>
      </c>
      <c r="N11" s="67">
        <f t="shared" si="3"/>
        <v>0.95840245422815329</v>
      </c>
      <c r="O11" s="67">
        <f t="shared" si="4"/>
        <v>1.0450985687280583</v>
      </c>
      <c r="P11" s="67">
        <f t="shared" si="5"/>
        <v>0.77803617571059436</v>
      </c>
      <c r="Q11" s="67">
        <f t="shared" si="6"/>
        <v>0.91156737221932627</v>
      </c>
      <c r="R11" s="68">
        <f t="shared" si="7"/>
        <v>5261.1107053239102</v>
      </c>
      <c r="S11" s="67">
        <f t="shared" si="8"/>
        <v>1.0197749196141479</v>
      </c>
      <c r="T11" s="67">
        <f t="shared" si="9"/>
        <v>0.79583793157811766</v>
      </c>
      <c r="U11" s="67">
        <f t="shared" si="10"/>
        <v>0.90780642559613278</v>
      </c>
      <c r="V11" s="68">
        <v>2</v>
      </c>
      <c r="W11" s="69">
        <f>R11*U11+V11</f>
        <v>4778.0701040656477</v>
      </c>
      <c r="X11" s="69">
        <f t="shared" si="12"/>
        <v>2150.1315468295415</v>
      </c>
      <c r="Y11" s="69">
        <f t="shared" si="13"/>
        <v>2627.9385572361066</v>
      </c>
      <c r="Z11" s="69">
        <f t="shared" si="14"/>
        <v>4337.5627424195782</v>
      </c>
      <c r="AA11" s="69">
        <f t="shared" si="15"/>
        <v>1951.9032340888102</v>
      </c>
      <c r="AB11" s="69">
        <f t="shared" si="16"/>
        <v>2385.6595083307684</v>
      </c>
      <c r="AC11" s="69">
        <f>Z11*U11</f>
        <v>3937.6673289948762</v>
      </c>
      <c r="AD11" s="69">
        <f t="shared" si="18"/>
        <v>1771.9502980476943</v>
      </c>
      <c r="AE11" s="69">
        <f t="shared" si="19"/>
        <v>2165.7170309471821</v>
      </c>
    </row>
    <row r="12" spans="1:32" x14ac:dyDescent="0.25">
      <c r="A12" s="65" t="s">
        <v>27</v>
      </c>
      <c r="B12" s="66">
        <v>5379</v>
      </c>
      <c r="C12" s="66">
        <v>5314</v>
      </c>
      <c r="D12" s="66">
        <v>4762.2</v>
      </c>
      <c r="E12" s="66">
        <v>5491</v>
      </c>
      <c r="F12" s="66">
        <v>5869</v>
      </c>
      <c r="G12" s="66">
        <v>5213</v>
      </c>
      <c r="H12" s="66">
        <v>5538</v>
      </c>
      <c r="I12" s="66">
        <v>5951</v>
      </c>
      <c r="J12" s="66">
        <v>5248.7</v>
      </c>
      <c r="K12" s="67">
        <f t="shared" si="0"/>
        <v>0.89616108392924343</v>
      </c>
      <c r="L12" s="67">
        <f t="shared" si="1"/>
        <v>0.88822627364116546</v>
      </c>
      <c r="M12" s="67">
        <f t="shared" si="2"/>
        <v>0.88198622080322631</v>
      </c>
      <c r="N12" s="67">
        <f t="shared" si="3"/>
        <v>0.88879119279121177</v>
      </c>
      <c r="O12" s="67">
        <f t="shared" si="4"/>
        <v>1.1044410989838163</v>
      </c>
      <c r="P12" s="67">
        <f t="shared" si="5"/>
        <v>1.0139717157948542</v>
      </c>
      <c r="Q12" s="67">
        <f t="shared" si="6"/>
        <v>1.0592064073893352</v>
      </c>
      <c r="R12" s="68">
        <f t="shared" si="7"/>
        <v>5602.3507044284215</v>
      </c>
      <c r="S12" s="67">
        <f t="shared" si="8"/>
        <v>1.0208217140732478</v>
      </c>
      <c r="T12" s="67">
        <f t="shared" si="9"/>
        <v>1.0085594609360773</v>
      </c>
      <c r="U12" s="67">
        <f t="shared" si="10"/>
        <v>1.0146905875046626</v>
      </c>
      <c r="V12" s="68">
        <v>28</v>
      </c>
      <c r="W12" s="69">
        <f t="shared" si="11"/>
        <v>5712.6525276836355</v>
      </c>
      <c r="X12" s="69">
        <f t="shared" si="12"/>
        <v>2570.6936374576362</v>
      </c>
      <c r="Y12" s="69">
        <f t="shared" si="13"/>
        <v>3141.9588902259998</v>
      </c>
      <c r="Z12" s="69">
        <f>W12*U12</f>
        <v>5796.5747495253036</v>
      </c>
      <c r="AA12" s="69">
        <f t="shared" si="15"/>
        <v>2608.4586372863869</v>
      </c>
      <c r="AB12" s="69">
        <f t="shared" si="16"/>
        <v>3188.1161122389171</v>
      </c>
      <c r="AC12" s="69">
        <f t="shared" si="17"/>
        <v>5881.7298381105229</v>
      </c>
      <c r="AD12" s="69">
        <f t="shared" si="18"/>
        <v>2646.7784271497353</v>
      </c>
      <c r="AE12" s="69">
        <f t="shared" si="19"/>
        <v>3234.9514109607881</v>
      </c>
    </row>
    <row r="13" spans="1:32" x14ac:dyDescent="0.25">
      <c r="A13" s="65" t="s">
        <v>5</v>
      </c>
      <c r="B13" s="66">
        <v>22512</v>
      </c>
      <c r="C13" s="66">
        <v>33046</v>
      </c>
      <c r="D13" s="66">
        <v>25265.9</v>
      </c>
      <c r="E13" s="66">
        <v>22456</v>
      </c>
      <c r="F13" s="66">
        <v>33861</v>
      </c>
      <c r="G13" s="66">
        <v>29795</v>
      </c>
      <c r="H13" s="66">
        <v>22917</v>
      </c>
      <c r="I13" s="66">
        <v>34179</v>
      </c>
      <c r="J13" s="66">
        <v>32883.199999999997</v>
      </c>
      <c r="K13" s="67">
        <f t="shared" si="0"/>
        <v>0.76456757247473228</v>
      </c>
      <c r="L13" s="67">
        <f t="shared" si="1"/>
        <v>0.87992085289861488</v>
      </c>
      <c r="M13" s="67">
        <f t="shared" si="2"/>
        <v>0.96208783170952916</v>
      </c>
      <c r="N13" s="67">
        <f t="shared" si="3"/>
        <v>0.86885875236095877</v>
      </c>
      <c r="O13" s="67">
        <f t="shared" si="4"/>
        <v>1.0246625915390668</v>
      </c>
      <c r="P13" s="67">
        <f t="shared" si="5"/>
        <v>1.0093913351643484</v>
      </c>
      <c r="Q13" s="67">
        <f t="shared" si="6"/>
        <v>1.0170269633517077</v>
      </c>
      <c r="R13" s="68">
        <f t="shared" si="7"/>
        <v>30202.368316188098</v>
      </c>
      <c r="S13" s="67">
        <f t="shared" si="8"/>
        <v>0.99751243781094523</v>
      </c>
      <c r="T13" s="67">
        <f t="shared" si="9"/>
        <v>1.0205290345564659</v>
      </c>
      <c r="U13" s="67">
        <f t="shared" si="10"/>
        <v>1.0090207361837056</v>
      </c>
      <c r="V13" s="68">
        <v>24</v>
      </c>
      <c r="W13" s="69">
        <f t="shared" si="11"/>
        <v>30498.815912891539</v>
      </c>
      <c r="X13" s="69">
        <f t="shared" si="12"/>
        <v>13724.467160801192</v>
      </c>
      <c r="Y13" s="69">
        <f t="shared" si="13"/>
        <v>16774.348752090347</v>
      </c>
      <c r="Z13" s="69">
        <f t="shared" si="14"/>
        <v>30773.937685157136</v>
      </c>
      <c r="AA13" s="69">
        <f t="shared" si="15"/>
        <v>13848.271958320711</v>
      </c>
      <c r="AB13" s="69">
        <f t="shared" si="16"/>
        <v>16925.665726836425</v>
      </c>
      <c r="AC13" s="69">
        <f t="shared" si="17"/>
        <v>31051.541258348734</v>
      </c>
      <c r="AD13" s="69">
        <f t="shared" si="18"/>
        <v>13973.19356625693</v>
      </c>
      <c r="AE13" s="69">
        <f t="shared" si="19"/>
        <v>17078.347692091804</v>
      </c>
    </row>
    <row r="14" spans="1:32" x14ac:dyDescent="0.25">
      <c r="A14" s="65" t="s">
        <v>8</v>
      </c>
      <c r="B14" s="66">
        <v>16504</v>
      </c>
      <c r="C14" s="66">
        <v>21265</v>
      </c>
      <c r="D14" s="66">
        <v>18910.8</v>
      </c>
      <c r="E14" s="66">
        <v>16473</v>
      </c>
      <c r="F14" s="66">
        <v>21570</v>
      </c>
      <c r="G14" s="66">
        <v>19803.900000000001</v>
      </c>
      <c r="H14" s="66">
        <v>16399</v>
      </c>
      <c r="I14" s="66">
        <v>22021</v>
      </c>
      <c r="J14" s="66">
        <v>21069.4</v>
      </c>
      <c r="K14" s="67">
        <f t="shared" si="0"/>
        <v>0.88929226428403474</v>
      </c>
      <c r="L14" s="67">
        <f t="shared" si="1"/>
        <v>0.91812239221140479</v>
      </c>
      <c r="M14" s="67">
        <f t="shared" si="2"/>
        <v>0.95678670360110807</v>
      </c>
      <c r="N14" s="67">
        <f t="shared" si="3"/>
        <v>0.9214004533655159</v>
      </c>
      <c r="O14" s="67">
        <f t="shared" si="4"/>
        <v>1.0143428168351751</v>
      </c>
      <c r="P14" s="67">
        <f t="shared" si="5"/>
        <v>1.0209086694483078</v>
      </c>
      <c r="Q14" s="67">
        <f t="shared" si="6"/>
        <v>1.0176257431417415</v>
      </c>
      <c r="R14" s="68">
        <f t="shared" si="7"/>
        <v>20647.788521161685</v>
      </c>
      <c r="S14" s="67">
        <f t="shared" si="8"/>
        <v>0.99812166747455167</v>
      </c>
      <c r="T14" s="67">
        <f t="shared" si="9"/>
        <v>0.99550780064347721</v>
      </c>
      <c r="U14" s="67">
        <f t="shared" si="10"/>
        <v>0.99681473405901444</v>
      </c>
      <c r="V14" s="68">
        <v>1</v>
      </c>
      <c r="W14" s="69">
        <f t="shared" si="11"/>
        <v>20583.019823628558</v>
      </c>
      <c r="X14" s="69">
        <f t="shared" si="12"/>
        <v>9262.3589206328506</v>
      </c>
      <c r="Y14" s="69">
        <f t="shared" si="13"/>
        <v>11320.660902995707</v>
      </c>
      <c r="Z14" s="69">
        <f t="shared" si="14"/>
        <v>20517.457431621722</v>
      </c>
      <c r="AA14" s="69">
        <f t="shared" si="15"/>
        <v>9232.8558442297744</v>
      </c>
      <c r="AB14" s="69">
        <f t="shared" si="16"/>
        <v>11284.601587391948</v>
      </c>
      <c r="AC14" s="69">
        <f t="shared" si="17"/>
        <v>20452.103873269156</v>
      </c>
      <c r="AD14" s="69">
        <f t="shared" si="18"/>
        <v>9203.4467429711203</v>
      </c>
      <c r="AE14" s="69">
        <f t="shared" si="19"/>
        <v>11248.657130298037</v>
      </c>
    </row>
    <row r="15" spans="1:32" x14ac:dyDescent="0.25">
      <c r="A15" s="65" t="s">
        <v>10</v>
      </c>
      <c r="B15" s="66">
        <v>5995</v>
      </c>
      <c r="C15" s="66">
        <v>6803</v>
      </c>
      <c r="D15" s="66">
        <v>6308.3</v>
      </c>
      <c r="E15" s="66">
        <v>6195</v>
      </c>
      <c r="F15" s="66">
        <v>8038</v>
      </c>
      <c r="G15" s="66">
        <v>7237.1</v>
      </c>
      <c r="H15" s="66">
        <v>6347</v>
      </c>
      <c r="I15" s="66">
        <v>8557</v>
      </c>
      <c r="J15" s="66">
        <v>7364.7</v>
      </c>
      <c r="K15" s="67">
        <f t="shared" si="0"/>
        <v>0.92728208143466118</v>
      </c>
      <c r="L15" s="67">
        <f t="shared" si="1"/>
        <v>0.90036078626524019</v>
      </c>
      <c r="M15" s="67">
        <f t="shared" si="2"/>
        <v>0.86066378403646138</v>
      </c>
      <c r="N15" s="67">
        <f t="shared" si="3"/>
        <v>0.89610221724545414</v>
      </c>
      <c r="O15" s="67">
        <f t="shared" si="4"/>
        <v>1.1815375569601647</v>
      </c>
      <c r="P15" s="67">
        <f t="shared" si="5"/>
        <v>1.0645683005722817</v>
      </c>
      <c r="Q15" s="67">
        <f t="shared" si="6"/>
        <v>1.1230529287662232</v>
      </c>
      <c r="R15" s="68">
        <f t="shared" si="7"/>
        <v>8611.5099687014481</v>
      </c>
      <c r="S15" s="67">
        <f t="shared" si="8"/>
        <v>1.0333611342785656</v>
      </c>
      <c r="T15" s="67">
        <f t="shared" si="9"/>
        <v>1.0245359160613399</v>
      </c>
      <c r="U15" s="67">
        <f t="shared" si="10"/>
        <v>1.0289485251699526</v>
      </c>
      <c r="V15" s="68">
        <v>129</v>
      </c>
      <c r="W15" s="69">
        <f t="shared" si="11"/>
        <v>8989.8004817817</v>
      </c>
      <c r="X15" s="69">
        <f t="shared" si="12"/>
        <v>4045.4102168017653</v>
      </c>
      <c r="Y15" s="69">
        <f t="shared" si="13"/>
        <v>4944.3902649799356</v>
      </c>
      <c r="Z15" s="69">
        <f t="shared" si="14"/>
        <v>9250.0419473014099</v>
      </c>
      <c r="AA15" s="69">
        <f t="shared" si="15"/>
        <v>4162.5188762856342</v>
      </c>
      <c r="AB15" s="69">
        <f t="shared" si="16"/>
        <v>5087.5230710157757</v>
      </c>
      <c r="AC15" s="69">
        <f t="shared" si="17"/>
        <v>9517.8170194359827</v>
      </c>
      <c r="AD15" s="69">
        <f t="shared" si="18"/>
        <v>4283.017658746192</v>
      </c>
      <c r="AE15" s="69">
        <f t="shared" si="19"/>
        <v>5234.7993606897908</v>
      </c>
    </row>
    <row r="16" spans="1:32" x14ac:dyDescent="0.25">
      <c r="A16" s="65" t="s">
        <v>11</v>
      </c>
      <c r="B16" s="66">
        <v>9944</v>
      </c>
      <c r="C16" s="66">
        <v>15865</v>
      </c>
      <c r="D16" s="66">
        <v>11686.4</v>
      </c>
      <c r="E16" s="66">
        <v>10522</v>
      </c>
      <c r="F16" s="66">
        <v>17765</v>
      </c>
      <c r="G16" s="66">
        <v>16747.7</v>
      </c>
      <c r="H16" s="66">
        <v>10677</v>
      </c>
      <c r="I16" s="66">
        <v>18527</v>
      </c>
      <c r="J16" s="66">
        <v>16582.8</v>
      </c>
      <c r="K16" s="67">
        <f t="shared" si="0"/>
        <v>0.736615190671289</v>
      </c>
      <c r="L16" s="67">
        <f t="shared" si="1"/>
        <v>0.94273571629608788</v>
      </c>
      <c r="M16" s="67">
        <f t="shared" si="2"/>
        <v>0.89506126194203051</v>
      </c>
      <c r="N16" s="67">
        <f t="shared" si="3"/>
        <v>0.85813738963646913</v>
      </c>
      <c r="O16" s="67">
        <f t="shared" si="4"/>
        <v>1.1197604790419162</v>
      </c>
      <c r="P16" s="67">
        <f t="shared" si="5"/>
        <v>1.0428933295806362</v>
      </c>
      <c r="Q16" s="67">
        <f t="shared" si="6"/>
        <v>1.0813269043112763</v>
      </c>
      <c r="R16" s="68">
        <f t="shared" si="7"/>
        <v>17191.704399942464</v>
      </c>
      <c r="S16" s="67">
        <f t="shared" si="8"/>
        <v>1.0581255028157683</v>
      </c>
      <c r="T16" s="67">
        <f t="shared" si="9"/>
        <v>1.0147310397262879</v>
      </c>
      <c r="U16" s="67">
        <f t="shared" si="10"/>
        <v>1.0364282712710282</v>
      </c>
      <c r="V16" s="68">
        <v>0</v>
      </c>
      <c r="W16" s="69">
        <f t="shared" si="11"/>
        <v>17817.968471434899</v>
      </c>
      <c r="X16" s="69">
        <f t="shared" si="12"/>
        <v>8018.0858121457049</v>
      </c>
      <c r="Y16" s="69">
        <f t="shared" si="13"/>
        <v>9799.8826592891946</v>
      </c>
      <c r="Z16" s="69">
        <f t="shared" si="14"/>
        <v>18467.046260410956</v>
      </c>
      <c r="AA16" s="69">
        <f t="shared" si="15"/>
        <v>8310.1708171849314</v>
      </c>
      <c r="AB16" s="69">
        <f t="shared" si="16"/>
        <v>10156.875443226027</v>
      </c>
      <c r="AC16" s="69">
        <f t="shared" si="17"/>
        <v>19139.768831159832</v>
      </c>
      <c r="AD16" s="69">
        <f t="shared" si="18"/>
        <v>8612.8959740219252</v>
      </c>
      <c r="AE16" s="69">
        <f t="shared" si="19"/>
        <v>10526.872857137909</v>
      </c>
    </row>
    <row r="17" spans="1:31" x14ac:dyDescent="0.25">
      <c r="A17" s="65" t="s">
        <v>3</v>
      </c>
      <c r="B17" s="66">
        <v>16694</v>
      </c>
      <c r="C17" s="66">
        <v>26236</v>
      </c>
      <c r="D17" s="66">
        <v>20350.599999999999</v>
      </c>
      <c r="E17" s="66">
        <v>17164</v>
      </c>
      <c r="F17" s="66">
        <v>26841</v>
      </c>
      <c r="G17" s="66">
        <v>26784.1</v>
      </c>
      <c r="H17" s="66">
        <v>13578</v>
      </c>
      <c r="I17" s="66">
        <v>22036</v>
      </c>
      <c r="J17" s="66">
        <v>26066.6</v>
      </c>
      <c r="K17" s="67">
        <f t="shared" si="0"/>
        <v>0.77567464552523246</v>
      </c>
      <c r="L17" s="67">
        <f t="shared" si="1"/>
        <v>0.99788010878879319</v>
      </c>
      <c r="M17" s="67">
        <f t="shared" si="2"/>
        <v>1.1829097839898348</v>
      </c>
      <c r="N17" s="67">
        <f t="shared" si="3"/>
        <v>0.98548817943462019</v>
      </c>
      <c r="O17" s="67">
        <f t="shared" si="4"/>
        <v>1.0230599176703765</v>
      </c>
      <c r="P17" s="67">
        <f t="shared" si="5"/>
        <v>0.82098282478298124</v>
      </c>
      <c r="Q17" s="67">
        <f t="shared" si="6"/>
        <v>0.92202137122667893</v>
      </c>
      <c r="R17" s="68">
        <f t="shared" si="7"/>
        <v>20022.816657510903</v>
      </c>
      <c r="S17" s="67">
        <f t="shared" si="8"/>
        <v>1.0281538277225351</v>
      </c>
      <c r="T17" s="67">
        <f t="shared" si="9"/>
        <v>0.7910743416453041</v>
      </c>
      <c r="U17" s="67">
        <f t="shared" si="10"/>
        <v>0.90961408468391958</v>
      </c>
      <c r="V17" s="68">
        <v>74</v>
      </c>
      <c r="W17" s="69">
        <f t="shared" si="11"/>
        <v>18287.036046715719</v>
      </c>
      <c r="X17" s="69">
        <f t="shared" si="12"/>
        <v>8229.1662210220729</v>
      </c>
      <c r="Y17" s="69">
        <f t="shared" si="13"/>
        <v>10057.869825693646</v>
      </c>
      <c r="Z17" s="69">
        <f t="shared" si="14"/>
        <v>16634.14555521516</v>
      </c>
      <c r="AA17" s="69">
        <f t="shared" si="15"/>
        <v>7485.3654998468219</v>
      </c>
      <c r="AB17" s="69">
        <f t="shared" si="16"/>
        <v>9148.7800553683392</v>
      </c>
      <c r="AC17" s="69">
        <f t="shared" si="17"/>
        <v>15130.653083706127</v>
      </c>
      <c r="AD17" s="69">
        <f t="shared" si="18"/>
        <v>6808.7938876677572</v>
      </c>
      <c r="AE17" s="69">
        <f t="shared" si="19"/>
        <v>8321.859196038371</v>
      </c>
    </row>
    <row r="18" spans="1:31" x14ac:dyDescent="0.25">
      <c r="A18" s="65" t="s">
        <v>28</v>
      </c>
      <c r="B18" s="66">
        <v>5408</v>
      </c>
      <c r="C18" s="66">
        <v>7050</v>
      </c>
      <c r="D18" s="66">
        <v>6367.2</v>
      </c>
      <c r="E18" s="66">
        <v>5518</v>
      </c>
      <c r="F18" s="66">
        <v>7616</v>
      </c>
      <c r="G18" s="66">
        <v>6837.7</v>
      </c>
      <c r="H18" s="66">
        <v>5493</v>
      </c>
      <c r="I18" s="66">
        <v>7744</v>
      </c>
      <c r="J18" s="66">
        <v>6926.5</v>
      </c>
      <c r="K18" s="67">
        <f t="shared" si="0"/>
        <v>0.90314893617021275</v>
      </c>
      <c r="L18" s="67">
        <f t="shared" si="1"/>
        <v>0.89780724789915967</v>
      </c>
      <c r="M18" s="67">
        <f t="shared" si="2"/>
        <v>0.89443440082644632</v>
      </c>
      <c r="N18" s="67">
        <f t="shared" si="3"/>
        <v>0.89846352829860621</v>
      </c>
      <c r="O18" s="67">
        <f t="shared" si="4"/>
        <v>1.0802836879432625</v>
      </c>
      <c r="P18" s="67">
        <f t="shared" si="5"/>
        <v>1.0168067226890756</v>
      </c>
      <c r="Q18" s="67">
        <f t="shared" si="6"/>
        <v>1.048545205316169</v>
      </c>
      <c r="R18" s="68">
        <f t="shared" si="7"/>
        <v>7295.4646140558816</v>
      </c>
      <c r="S18" s="67">
        <f t="shared" si="8"/>
        <v>1.0203402366863905</v>
      </c>
      <c r="T18" s="67">
        <f t="shared" si="9"/>
        <v>0.99546937296121785</v>
      </c>
      <c r="U18" s="67">
        <f t="shared" si="10"/>
        <v>1.0079048048238042</v>
      </c>
      <c r="V18" s="68">
        <v>19</v>
      </c>
      <c r="W18" s="69">
        <f t="shared" si="11"/>
        <v>7372.1338379289637</v>
      </c>
      <c r="X18" s="69">
        <f t="shared" si="12"/>
        <v>3317.4602270680339</v>
      </c>
      <c r="Y18" s="69">
        <f t="shared" si="13"/>
        <v>4054.6736108609302</v>
      </c>
      <c r="Z18" s="69">
        <f t="shared" si="14"/>
        <v>7430.4091170527545</v>
      </c>
      <c r="AA18" s="69">
        <f t="shared" si="15"/>
        <v>3343.6841026737397</v>
      </c>
      <c r="AB18" s="69">
        <f t="shared" si="16"/>
        <v>4086.7250143790152</v>
      </c>
      <c r="AC18" s="69">
        <f t="shared" si="17"/>
        <v>7489.1450508840717</v>
      </c>
      <c r="AD18" s="69">
        <f t="shared" si="18"/>
        <v>3370.1152728978323</v>
      </c>
      <c r="AE18" s="69">
        <f t="shared" si="19"/>
        <v>4119.0297779862394</v>
      </c>
    </row>
    <row r="19" spans="1:31" x14ac:dyDescent="0.25">
      <c r="A19" s="65" t="s">
        <v>26</v>
      </c>
      <c r="B19" s="66">
        <v>12132</v>
      </c>
      <c r="C19" s="66">
        <v>13925</v>
      </c>
      <c r="D19" s="66">
        <v>12077.2</v>
      </c>
      <c r="E19" s="66">
        <v>12362</v>
      </c>
      <c r="F19" s="66">
        <v>14899</v>
      </c>
      <c r="G19" s="66">
        <v>13570.5</v>
      </c>
      <c r="H19" s="66">
        <v>12492</v>
      </c>
      <c r="I19" s="66">
        <v>15693</v>
      </c>
      <c r="J19" s="66">
        <v>13642.7</v>
      </c>
      <c r="K19" s="67">
        <f t="shared" si="0"/>
        <v>0.86730341113105924</v>
      </c>
      <c r="L19" s="67">
        <f t="shared" si="1"/>
        <v>0.91083294180817509</v>
      </c>
      <c r="M19" s="67">
        <f t="shared" si="2"/>
        <v>0.8693493914484165</v>
      </c>
      <c r="N19" s="67">
        <f t="shared" si="3"/>
        <v>0.88249524812921687</v>
      </c>
      <c r="O19" s="67">
        <f t="shared" si="4"/>
        <v>1.0699461400359067</v>
      </c>
      <c r="P19" s="67">
        <f t="shared" si="5"/>
        <v>1.0532921672595477</v>
      </c>
      <c r="Q19" s="67">
        <f t="shared" si="6"/>
        <v>1.0616191536477273</v>
      </c>
      <c r="R19" s="68">
        <f t="shared" si="7"/>
        <v>14702.361460139244</v>
      </c>
      <c r="S19" s="67">
        <f t="shared" si="8"/>
        <v>1.0189581272667325</v>
      </c>
      <c r="T19" s="67">
        <f t="shared" si="9"/>
        <v>1.0105160977188157</v>
      </c>
      <c r="U19" s="67">
        <f t="shared" si="10"/>
        <v>1.014737112492774</v>
      </c>
      <c r="V19" s="68">
        <v>289</v>
      </c>
      <c r="W19" s="69">
        <f t="shared" si="11"/>
        <v>15208.031814886741</v>
      </c>
      <c r="X19" s="69">
        <f t="shared" si="12"/>
        <v>6843.6143166990332</v>
      </c>
      <c r="Y19" s="69">
        <f t="shared" si="13"/>
        <v>8364.4174981877077</v>
      </c>
      <c r="Z19" s="69">
        <f t="shared" si="14"/>
        <v>15432.154290536413</v>
      </c>
      <c r="AA19" s="69">
        <f t="shared" si="15"/>
        <v>6944.4694307413856</v>
      </c>
      <c r="AB19" s="69">
        <f t="shared" si="16"/>
        <v>8487.6848597950284</v>
      </c>
      <c r="AC19" s="69">
        <f t="shared" si="17"/>
        <v>15659.579684321892</v>
      </c>
      <c r="AD19" s="69">
        <f t="shared" si="18"/>
        <v>7046.8108579448517</v>
      </c>
      <c r="AE19" s="69">
        <f t="shared" si="19"/>
        <v>8612.7688263770415</v>
      </c>
    </row>
    <row r="20" spans="1:31" x14ac:dyDescent="0.25">
      <c r="A20" s="65" t="s">
        <v>21</v>
      </c>
      <c r="B20" s="66">
        <v>18735</v>
      </c>
      <c r="C20" s="66">
        <v>26024</v>
      </c>
      <c r="D20" s="66">
        <v>23364.3</v>
      </c>
      <c r="E20" s="66">
        <v>18961</v>
      </c>
      <c r="F20" s="66">
        <v>27880</v>
      </c>
      <c r="G20" s="66">
        <v>27551.1</v>
      </c>
      <c r="H20" s="66">
        <v>19177</v>
      </c>
      <c r="I20" s="66">
        <v>29038</v>
      </c>
      <c r="J20" s="66">
        <v>26858.3</v>
      </c>
      <c r="K20" s="67">
        <f t="shared" si="0"/>
        <v>0.89779818628957886</v>
      </c>
      <c r="L20" s="67">
        <f t="shared" si="1"/>
        <v>0.98820301291248203</v>
      </c>
      <c r="M20" s="67">
        <f t="shared" si="2"/>
        <v>0.92493629037812519</v>
      </c>
      <c r="N20" s="67">
        <f t="shared" si="3"/>
        <v>0.93697916319339536</v>
      </c>
      <c r="O20" s="67">
        <f t="shared" si="4"/>
        <v>1.071318782662158</v>
      </c>
      <c r="P20" s="67">
        <f t="shared" si="5"/>
        <v>1.0415351506456241</v>
      </c>
      <c r="Q20" s="67">
        <f t="shared" si="6"/>
        <v>1.056426966653891</v>
      </c>
      <c r="R20" s="68">
        <f t="shared" si="7"/>
        <v>28743.265902615927</v>
      </c>
      <c r="S20" s="67">
        <f t="shared" si="8"/>
        <v>1.0120629837203097</v>
      </c>
      <c r="T20" s="67">
        <f t="shared" si="9"/>
        <v>1.0113918042297347</v>
      </c>
      <c r="U20" s="67">
        <f t="shared" si="10"/>
        <v>1.0117273939750222</v>
      </c>
      <c r="V20" s="68">
        <v>86</v>
      </c>
      <c r="W20" s="69">
        <f t="shared" si="11"/>
        <v>29166.349505984726</v>
      </c>
      <c r="X20" s="69">
        <f t="shared" si="12"/>
        <v>13124.857277693127</v>
      </c>
      <c r="Y20" s="69">
        <f t="shared" si="13"/>
        <v>16041.492228291601</v>
      </c>
      <c r="Z20" s="69">
        <f t="shared" si="14"/>
        <v>29508.394777454603</v>
      </c>
      <c r="AA20" s="69">
        <f t="shared" si="15"/>
        <v>13278.777649854572</v>
      </c>
      <c r="AB20" s="69">
        <f t="shared" si="16"/>
        <v>16229.617127600033</v>
      </c>
      <c r="AC20" s="69">
        <f t="shared" si="17"/>
        <v>29854.4513485803</v>
      </c>
      <c r="AD20" s="69">
        <f t="shared" si="18"/>
        <v>13434.503106861135</v>
      </c>
      <c r="AE20" s="69">
        <f t="shared" si="19"/>
        <v>16419.948241719165</v>
      </c>
    </row>
    <row r="21" spans="1:31" x14ac:dyDescent="0.25">
      <c r="A21" s="65" t="s">
        <v>4</v>
      </c>
      <c r="B21" s="66">
        <v>10505</v>
      </c>
      <c r="C21" s="66">
        <v>11222</v>
      </c>
      <c r="D21" s="66">
        <v>9161.1</v>
      </c>
      <c r="E21" s="66">
        <v>10502</v>
      </c>
      <c r="F21" s="66">
        <v>12049</v>
      </c>
      <c r="G21" s="66">
        <v>10529.9</v>
      </c>
      <c r="H21" s="66">
        <v>10624</v>
      </c>
      <c r="I21" s="66">
        <v>12534</v>
      </c>
      <c r="J21" s="66">
        <v>11378</v>
      </c>
      <c r="K21" s="67">
        <f t="shared" si="0"/>
        <v>0.81635180894671189</v>
      </c>
      <c r="L21" s="67">
        <f t="shared" si="1"/>
        <v>0.87392314714914099</v>
      </c>
      <c r="M21" s="67">
        <f t="shared" si="2"/>
        <v>0.90777086325195466</v>
      </c>
      <c r="N21" s="67">
        <f t="shared" si="3"/>
        <v>0.86601527311593574</v>
      </c>
      <c r="O21" s="67">
        <f t="shared" si="4"/>
        <v>1.0736945286045267</v>
      </c>
      <c r="P21" s="67">
        <f t="shared" si="5"/>
        <v>1.0402523030956925</v>
      </c>
      <c r="Q21" s="67">
        <f t="shared" si="6"/>
        <v>1.0569734158501096</v>
      </c>
      <c r="R21" s="68">
        <f t="shared" si="7"/>
        <v>11473.061091674179</v>
      </c>
      <c r="S21" s="67">
        <f t="shared" si="8"/>
        <v>0.99971442170395053</v>
      </c>
      <c r="T21" s="67">
        <f t="shared" si="9"/>
        <v>1.0116168348885926</v>
      </c>
      <c r="U21" s="67">
        <f t="shared" si="10"/>
        <v>1.0056656282962715</v>
      </c>
      <c r="V21" s="68">
        <v>0</v>
      </c>
      <c r="W21" s="69">
        <f t="shared" si="11"/>
        <v>11538.06319124002</v>
      </c>
      <c r="X21" s="69">
        <f t="shared" si="12"/>
        <v>5192.1284360580094</v>
      </c>
      <c r="Y21" s="69">
        <f>W21*0.55</f>
        <v>6345.9347551820119</v>
      </c>
      <c r="Z21" s="69">
        <f t="shared" si="14"/>
        <v>11603.433568540479</v>
      </c>
      <c r="AA21" s="69">
        <f t="shared" si="15"/>
        <v>5221.5451058432154</v>
      </c>
      <c r="AB21" s="69">
        <f t="shared" si="16"/>
        <v>6381.888462697264</v>
      </c>
      <c r="AC21" s="69">
        <f t="shared" si="17"/>
        <v>11669.174310100309</v>
      </c>
      <c r="AD21" s="69">
        <f t="shared" si="18"/>
        <v>5251.1284395451394</v>
      </c>
      <c r="AE21" s="69">
        <f t="shared" si="19"/>
        <v>6418.04587055517</v>
      </c>
    </row>
    <row r="22" spans="1:31" x14ac:dyDescent="0.25">
      <c r="A22" s="65" t="s">
        <v>22</v>
      </c>
      <c r="B22" s="66">
        <v>3801</v>
      </c>
      <c r="C22" s="66">
        <v>4338</v>
      </c>
      <c r="D22" s="66">
        <v>3801.4</v>
      </c>
      <c r="E22" s="66">
        <v>3816</v>
      </c>
      <c r="F22" s="66">
        <v>4447</v>
      </c>
      <c r="G22" s="66">
        <v>4276.7</v>
      </c>
      <c r="H22" s="66">
        <v>3868</v>
      </c>
      <c r="I22" s="66">
        <v>4467</v>
      </c>
      <c r="J22" s="66">
        <v>3793.3</v>
      </c>
      <c r="K22" s="67">
        <f t="shared" si="0"/>
        <v>0.87630244352236053</v>
      </c>
      <c r="L22" s="67">
        <f t="shared" si="1"/>
        <v>0.96170451990105688</v>
      </c>
      <c r="M22" s="67">
        <f t="shared" si="2"/>
        <v>0.84918289679874637</v>
      </c>
      <c r="N22" s="67">
        <f t="shared" si="3"/>
        <v>0.89572995340738792</v>
      </c>
      <c r="O22" s="67">
        <f t="shared" si="4"/>
        <v>1.0251267865375748</v>
      </c>
      <c r="P22" s="67">
        <f t="shared" si="5"/>
        <v>1.0044974139869576</v>
      </c>
      <c r="Q22" s="67">
        <f t="shared" si="6"/>
        <v>1.0148121002622661</v>
      </c>
      <c r="R22" s="68">
        <f t="shared" si="7"/>
        <v>4060.4922581388682</v>
      </c>
      <c r="S22" s="67">
        <f t="shared" si="8"/>
        <v>1.0039463299131808</v>
      </c>
      <c r="T22" s="67">
        <f t="shared" si="9"/>
        <v>1.0136268343815513</v>
      </c>
      <c r="U22" s="67">
        <f t="shared" si="10"/>
        <v>1.0087865821473661</v>
      </c>
      <c r="V22" s="68">
        <v>133</v>
      </c>
      <c r="W22" s="69">
        <f t="shared" si="11"/>
        <v>4229.1701069237497</v>
      </c>
      <c r="X22" s="69">
        <f t="shared" si="12"/>
        <v>1903.1265481156875</v>
      </c>
      <c r="Y22" s="69">
        <f t="shared" si="13"/>
        <v>2326.0435588080627</v>
      </c>
      <c r="Z22" s="69">
        <f t="shared" si="14"/>
        <v>4266.3300574834202</v>
      </c>
      <c r="AA22" s="69">
        <f t="shared" si="15"/>
        <v>1919.8485258675391</v>
      </c>
      <c r="AB22" s="69">
        <f t="shared" si="16"/>
        <v>2346.4815316158815</v>
      </c>
      <c r="AC22" s="69">
        <f t="shared" si="17"/>
        <v>4303.8165170012753</v>
      </c>
      <c r="AD22" s="69">
        <f t="shared" si="18"/>
        <v>1936.717432650574</v>
      </c>
      <c r="AE22" s="69">
        <f t="shared" si="19"/>
        <v>2367.0990843507016</v>
      </c>
    </row>
    <row r="23" spans="1:31" x14ac:dyDescent="0.25">
      <c r="A23" s="65" t="s">
        <v>35</v>
      </c>
      <c r="B23" s="66">
        <v>8378</v>
      </c>
      <c r="C23" s="66">
        <v>11926</v>
      </c>
      <c r="D23" s="66">
        <v>10084.6</v>
      </c>
      <c r="E23" s="66">
        <v>8917</v>
      </c>
      <c r="F23" s="66">
        <v>13020</v>
      </c>
      <c r="G23" s="66">
        <v>11542.9</v>
      </c>
      <c r="H23" s="66">
        <v>9231</v>
      </c>
      <c r="I23" s="66">
        <v>13642</v>
      </c>
      <c r="J23" s="66">
        <v>12298</v>
      </c>
      <c r="K23" s="67">
        <f t="shared" si="0"/>
        <v>0.84559785342948179</v>
      </c>
      <c r="L23" s="67">
        <f t="shared" si="1"/>
        <v>0.88655145929339474</v>
      </c>
      <c r="M23" s="67">
        <f t="shared" si="2"/>
        <v>0.90148072130186185</v>
      </c>
      <c r="N23" s="67">
        <f t="shared" si="3"/>
        <v>0.8778766780082462</v>
      </c>
      <c r="O23" s="67">
        <f t="shared" si="4"/>
        <v>1.0917323494885125</v>
      </c>
      <c r="P23" s="67">
        <f t="shared" si="5"/>
        <v>1.0477726574500767</v>
      </c>
      <c r="Q23" s="67">
        <f t="shared" si="6"/>
        <v>1.0697525034692945</v>
      </c>
      <c r="R23" s="68">
        <f t="shared" si="7"/>
        <v>12811.349179407694</v>
      </c>
      <c r="S23" s="67">
        <f t="shared" si="8"/>
        <v>1.0643351635235139</v>
      </c>
      <c r="T23" s="67">
        <f t="shared" si="9"/>
        <v>1.035213636873388</v>
      </c>
      <c r="U23" s="67">
        <f t="shared" si="10"/>
        <v>1.049774400198451</v>
      </c>
      <c r="V23" s="68">
        <v>114</v>
      </c>
      <c r="W23" s="69">
        <f t="shared" si="11"/>
        <v>13563.02640054563</v>
      </c>
      <c r="X23" s="69">
        <f t="shared" si="12"/>
        <v>6103.3618802455339</v>
      </c>
      <c r="Y23" s="69">
        <f t="shared" si="13"/>
        <v>7459.6645203000971</v>
      </c>
      <c r="Z23" s="69">
        <f t="shared" si="14"/>
        <v>14238.117904508545</v>
      </c>
      <c r="AA23" s="69">
        <f t="shared" si="15"/>
        <v>6407.1530570288451</v>
      </c>
      <c r="AB23" s="69">
        <f t="shared" si="16"/>
        <v>7830.9648474797004</v>
      </c>
      <c r="AC23" s="69">
        <f t="shared" si="17"/>
        <v>14946.811683160284</v>
      </c>
      <c r="AD23" s="69">
        <f t="shared" si="18"/>
        <v>6726.0652574221276</v>
      </c>
      <c r="AE23" s="69">
        <f t="shared" si="19"/>
        <v>8220.7464257381562</v>
      </c>
    </row>
    <row r="24" spans="1:31" x14ac:dyDescent="0.25">
      <c r="A24" s="65" t="s">
        <v>34</v>
      </c>
      <c r="B24" s="66">
        <v>14309</v>
      </c>
      <c r="C24" s="66">
        <v>21109</v>
      </c>
      <c r="D24" s="66">
        <v>16163.9</v>
      </c>
      <c r="E24" s="66">
        <v>15265</v>
      </c>
      <c r="F24" s="66">
        <v>22618</v>
      </c>
      <c r="G24" s="66">
        <v>19201.8</v>
      </c>
      <c r="H24" s="66">
        <v>15566</v>
      </c>
      <c r="I24" s="66">
        <v>23026</v>
      </c>
      <c r="J24" s="66">
        <v>19360.7</v>
      </c>
      <c r="K24" s="67">
        <f t="shared" si="0"/>
        <v>0.76573499455208682</v>
      </c>
      <c r="L24" s="67">
        <f t="shared" si="1"/>
        <v>0.84896100450968248</v>
      </c>
      <c r="M24" s="67">
        <f t="shared" si="2"/>
        <v>0.84081907409015899</v>
      </c>
      <c r="N24" s="67">
        <f t="shared" si="3"/>
        <v>0.8185050243839761</v>
      </c>
      <c r="O24" s="67">
        <f t="shared" si="4"/>
        <v>1.0714860959780188</v>
      </c>
      <c r="P24" s="67">
        <f t="shared" si="5"/>
        <v>1.018038730214873</v>
      </c>
      <c r="Q24" s="67">
        <f t="shared" si="6"/>
        <v>1.0447624130964459</v>
      </c>
      <c r="R24" s="68">
        <f t="shared" si="7"/>
        <v>19690.529266754849</v>
      </c>
      <c r="S24" s="67">
        <f t="shared" si="8"/>
        <v>1.066811097910406</v>
      </c>
      <c r="T24" s="67">
        <f t="shared" si="9"/>
        <v>1.0197183098591549</v>
      </c>
      <c r="U24" s="67">
        <f t="shared" si="10"/>
        <v>1.0432647038847804</v>
      </c>
      <c r="V24" s="68">
        <v>0</v>
      </c>
      <c r="W24" s="69">
        <f t="shared" si="11"/>
        <v>20542.4341848156</v>
      </c>
      <c r="X24" s="69">
        <f t="shared" si="12"/>
        <v>9244.0953831670195</v>
      </c>
      <c r="Y24" s="69">
        <f t="shared" si="13"/>
        <v>11298.338801648581</v>
      </c>
      <c r="Z24" s="69">
        <f t="shared" si="14"/>
        <v>21431.196516894237</v>
      </c>
      <c r="AA24" s="69">
        <f t="shared" si="15"/>
        <v>9644.0384326024068</v>
      </c>
      <c r="AB24" s="69">
        <f t="shared" si="16"/>
        <v>11787.158084291832</v>
      </c>
      <c r="AC24" s="69">
        <f t="shared" si="17"/>
        <v>22358.410888094204</v>
      </c>
      <c r="AD24" s="69">
        <f t="shared" si="18"/>
        <v>10061.284899642393</v>
      </c>
      <c r="AE24" s="69">
        <f t="shared" si="19"/>
        <v>12297.125988451813</v>
      </c>
    </row>
    <row r="25" spans="1:31" x14ac:dyDescent="0.25">
      <c r="A25" s="65" t="s">
        <v>17</v>
      </c>
      <c r="B25" s="66">
        <v>50691</v>
      </c>
      <c r="C25" s="66">
        <v>125899</v>
      </c>
      <c r="D25" s="66">
        <v>101093.2</v>
      </c>
      <c r="E25" s="66">
        <v>57291</v>
      </c>
      <c r="F25" s="66">
        <v>146961</v>
      </c>
      <c r="G25" s="66">
        <v>126989.8</v>
      </c>
      <c r="H25" s="66">
        <v>60405</v>
      </c>
      <c r="I25" s="66">
        <v>155840</v>
      </c>
      <c r="J25" s="66">
        <v>146489.29999999999</v>
      </c>
      <c r="K25" s="67">
        <f t="shared" si="0"/>
        <v>0.80297063519170131</v>
      </c>
      <c r="L25" s="67">
        <f t="shared" si="1"/>
        <v>0.86410544294064418</v>
      </c>
      <c r="M25" s="67">
        <f t="shared" si="2"/>
        <v>0.93999807494866527</v>
      </c>
      <c r="N25" s="67">
        <f t="shared" si="3"/>
        <v>0.86902471769367029</v>
      </c>
      <c r="O25" s="67">
        <f t="shared" si="4"/>
        <v>1.1672928299668781</v>
      </c>
      <c r="P25" s="67">
        <f t="shared" si="5"/>
        <v>1.0604173896475937</v>
      </c>
      <c r="Q25" s="67">
        <f t="shared" si="6"/>
        <v>1.1138551098072358</v>
      </c>
      <c r="R25" s="68">
        <f t="shared" si="7"/>
        <v>150848.07426731777</v>
      </c>
      <c r="S25" s="67">
        <f t="shared" si="8"/>
        <v>1.1302006273302954</v>
      </c>
      <c r="T25" s="67">
        <f t="shared" si="9"/>
        <v>1.0543540870293764</v>
      </c>
      <c r="U25" s="67">
        <f t="shared" si="10"/>
        <v>1.0922773571798359</v>
      </c>
      <c r="V25" s="68">
        <v>234</v>
      </c>
      <c r="W25" s="69">
        <f t="shared" si="11"/>
        <v>165001.93589637347</v>
      </c>
      <c r="X25" s="69">
        <f t="shared" si="12"/>
        <v>74250.871153368062</v>
      </c>
      <c r="Y25" s="69">
        <f t="shared" si="13"/>
        <v>90751.064743005423</v>
      </c>
      <c r="Z25" s="69">
        <f t="shared" si="14"/>
        <v>180227.8784704475</v>
      </c>
      <c r="AA25" s="69">
        <f t="shared" si="15"/>
        <v>81102.545311701382</v>
      </c>
      <c r="AB25" s="69">
        <f t="shared" si="16"/>
        <v>99125.333158746129</v>
      </c>
      <c r="AC25" s="69">
        <f t="shared" si="17"/>
        <v>196858.83078582902</v>
      </c>
      <c r="AD25" s="69">
        <f t="shared" si="18"/>
        <v>88586.473853623058</v>
      </c>
      <c r="AE25" s="69">
        <f t="shared" si="19"/>
        <v>108272.35693220598</v>
      </c>
    </row>
    <row r="26" spans="1:31" x14ac:dyDescent="0.25">
      <c r="A26" s="65" t="s">
        <v>23</v>
      </c>
      <c r="B26" s="66">
        <v>14721</v>
      </c>
      <c r="C26" s="66">
        <v>23037</v>
      </c>
      <c r="D26" s="66">
        <v>18148.099999999999</v>
      </c>
      <c r="E26" s="66">
        <v>14965</v>
      </c>
      <c r="F26" s="66">
        <v>24663</v>
      </c>
      <c r="G26" s="66">
        <v>23287.599999999999</v>
      </c>
      <c r="H26" s="66">
        <v>15213</v>
      </c>
      <c r="I26" s="66">
        <v>25622</v>
      </c>
      <c r="J26" s="66">
        <v>22769</v>
      </c>
      <c r="K26" s="67">
        <f t="shared" si="0"/>
        <v>0.78778052697833911</v>
      </c>
      <c r="L26" s="67">
        <f t="shared" si="1"/>
        <v>0.94423225073997485</v>
      </c>
      <c r="M26" s="67">
        <f t="shared" si="2"/>
        <v>0.88865037858090701</v>
      </c>
      <c r="N26" s="67">
        <f t="shared" si="3"/>
        <v>0.87355438543307373</v>
      </c>
      <c r="O26" s="67">
        <f t="shared" si="4"/>
        <v>1.0705821070451882</v>
      </c>
      <c r="P26" s="67">
        <f t="shared" si="5"/>
        <v>1.0388841584559867</v>
      </c>
      <c r="Q26" s="67">
        <f t="shared" si="6"/>
        <v>1.0547331327505876</v>
      </c>
      <c r="R26" s="68">
        <f t="shared" si="7"/>
        <v>23607.258960120173</v>
      </c>
      <c r="S26" s="67">
        <f t="shared" si="8"/>
        <v>1.0165749609401535</v>
      </c>
      <c r="T26" s="67">
        <f t="shared" si="9"/>
        <v>1.0165720013364516</v>
      </c>
      <c r="U26" s="67">
        <f t="shared" si="10"/>
        <v>1.0165734811383027</v>
      </c>
      <c r="V26" s="68">
        <v>145</v>
      </c>
      <c r="W26" s="69">
        <f t="shared" si="11"/>
        <v>24143.513421222753</v>
      </c>
      <c r="X26" s="69">
        <f t="shared" si="12"/>
        <v>10864.581039550239</v>
      </c>
      <c r="Y26" s="69">
        <f t="shared" si="13"/>
        <v>13278.932381672515</v>
      </c>
      <c r="Z26" s="69">
        <f t="shared" si="14"/>
        <v>24543.655485521747</v>
      </c>
      <c r="AA26" s="69">
        <f t="shared" si="15"/>
        <v>11044.644968484787</v>
      </c>
      <c r="AB26" s="69">
        <f t="shared" si="16"/>
        <v>13499.010517036962</v>
      </c>
      <c r="AC26" s="69">
        <f t="shared" si="17"/>
        <v>24950.429296776041</v>
      </c>
      <c r="AD26" s="69">
        <f t="shared" si="18"/>
        <v>11227.69318354922</v>
      </c>
      <c r="AE26" s="69">
        <f t="shared" si="19"/>
        <v>13722.736113226823</v>
      </c>
    </row>
    <row r="27" spans="1:31" x14ac:dyDescent="0.25">
      <c r="A27" s="65" t="s">
        <v>7</v>
      </c>
      <c r="B27" s="66">
        <v>3444</v>
      </c>
      <c r="C27" s="66">
        <v>4685</v>
      </c>
      <c r="D27" s="66">
        <v>4351.8999999999996</v>
      </c>
      <c r="E27" s="66">
        <v>3728</v>
      </c>
      <c r="F27" s="66">
        <v>5232</v>
      </c>
      <c r="G27" s="66">
        <v>4533.6000000000004</v>
      </c>
      <c r="H27" s="66">
        <v>3696</v>
      </c>
      <c r="I27" s="66">
        <v>5099</v>
      </c>
      <c r="J27" s="66">
        <v>4586.3</v>
      </c>
      <c r="K27" s="67">
        <f t="shared" si="0"/>
        <v>0.92890074706510128</v>
      </c>
      <c r="L27" s="67">
        <f t="shared" si="1"/>
        <v>0.86651376146788994</v>
      </c>
      <c r="M27" s="67">
        <f t="shared" si="2"/>
        <v>0.89945087272014124</v>
      </c>
      <c r="N27" s="67">
        <f t="shared" si="3"/>
        <v>0.89828846041771093</v>
      </c>
      <c r="O27" s="67">
        <f t="shared" si="4"/>
        <v>1.1167556029882604</v>
      </c>
      <c r="P27" s="67">
        <f t="shared" si="5"/>
        <v>0.9745795107033639</v>
      </c>
      <c r="Q27" s="67">
        <f t="shared" si="6"/>
        <v>1.045667556845812</v>
      </c>
      <c r="R27" s="68">
        <f t="shared" si="7"/>
        <v>4789.5472976138981</v>
      </c>
      <c r="S27" s="67">
        <f t="shared" si="8"/>
        <v>1.0824622531939605</v>
      </c>
      <c r="T27" s="67">
        <f t="shared" si="9"/>
        <v>0.99141630901287559</v>
      </c>
      <c r="U27" s="67">
        <f t="shared" si="10"/>
        <v>1.0369392811034182</v>
      </c>
      <c r="V27" s="68">
        <v>0</v>
      </c>
      <c r="W27" s="69">
        <f t="shared" si="11"/>
        <v>4966.469731598575</v>
      </c>
      <c r="X27" s="69">
        <f t="shared" si="12"/>
        <v>2234.9113792193589</v>
      </c>
      <c r="Y27" s="69">
        <f t="shared" si="13"/>
        <v>2731.5583523792166</v>
      </c>
      <c r="Z27" s="69">
        <f t="shared" si="14"/>
        <v>5149.9275531057128</v>
      </c>
      <c r="AA27" s="69">
        <f t="shared" si="15"/>
        <v>2317.467398897571</v>
      </c>
      <c r="AB27" s="69">
        <f t="shared" si="16"/>
        <v>2832.4601542081423</v>
      </c>
      <c r="AC27" s="69">
        <f t="shared" si="17"/>
        <v>5340.1621746521232</v>
      </c>
      <c r="AD27" s="69">
        <f t="shared" si="18"/>
        <v>2403.0729785934554</v>
      </c>
      <c r="AE27" s="69">
        <f t="shared" si="19"/>
        <v>2937.0891960586682</v>
      </c>
    </row>
    <row r="28" spans="1:31" x14ac:dyDescent="0.25">
      <c r="A28" s="65" t="s">
        <v>30</v>
      </c>
      <c r="B28" s="66">
        <v>10226</v>
      </c>
      <c r="C28" s="66">
        <v>13871</v>
      </c>
      <c r="D28" s="66">
        <v>11751.6</v>
      </c>
      <c r="E28" s="66">
        <v>10630</v>
      </c>
      <c r="F28" s="66">
        <v>14560</v>
      </c>
      <c r="G28" s="66">
        <v>13076.2</v>
      </c>
      <c r="H28" s="66">
        <v>10965</v>
      </c>
      <c r="I28" s="66">
        <v>15274</v>
      </c>
      <c r="J28" s="66">
        <v>14043.1</v>
      </c>
      <c r="K28" s="67">
        <f t="shared" si="0"/>
        <v>0.84720640184557716</v>
      </c>
      <c r="L28" s="67">
        <f t="shared" si="1"/>
        <v>0.89809065934065935</v>
      </c>
      <c r="M28" s="67">
        <f t="shared" si="2"/>
        <v>0.91941207280345683</v>
      </c>
      <c r="N28" s="67">
        <f t="shared" si="3"/>
        <v>0.88823637799656441</v>
      </c>
      <c r="O28" s="67">
        <f t="shared" si="4"/>
        <v>1.0496719775070291</v>
      </c>
      <c r="P28" s="67">
        <f t="shared" si="5"/>
        <v>1.0490384615384616</v>
      </c>
      <c r="Q28" s="67">
        <f t="shared" si="6"/>
        <v>1.0493552195227454</v>
      </c>
      <c r="R28" s="68">
        <f t="shared" si="7"/>
        <v>14236.520872671361</v>
      </c>
      <c r="S28" s="67">
        <f t="shared" si="8"/>
        <v>1.0395071386661452</v>
      </c>
      <c r="T28" s="67">
        <f t="shared" si="9"/>
        <v>1.0315145813734714</v>
      </c>
      <c r="U28" s="67">
        <f t="shared" si="10"/>
        <v>1.0355108600198082</v>
      </c>
      <c r="V28" s="68">
        <v>29</v>
      </c>
      <c r="W28" s="69">
        <f t="shared" si="11"/>
        <v>14771.071972549871</v>
      </c>
      <c r="X28" s="69">
        <f t="shared" si="12"/>
        <v>6646.982387647442</v>
      </c>
      <c r="Y28" s="69">
        <f t="shared" si="13"/>
        <v>8124.08958490243</v>
      </c>
      <c r="Z28" s="69">
        <f t="shared" si="14"/>
        <v>15295.605441709602</v>
      </c>
      <c r="AA28" s="69">
        <f t="shared" si="15"/>
        <v>6883.0224487693213</v>
      </c>
      <c r="AB28" s="69">
        <f t="shared" si="16"/>
        <v>8412.5829929402826</v>
      </c>
      <c r="AC28" s="69">
        <f t="shared" si="17"/>
        <v>15838.765545468368</v>
      </c>
      <c r="AD28" s="69">
        <f t="shared" si="18"/>
        <v>7127.4444954607661</v>
      </c>
      <c r="AE28" s="69">
        <f t="shared" si="19"/>
        <v>8711.3210500076038</v>
      </c>
    </row>
    <row r="29" spans="1:31" x14ac:dyDescent="0.25">
      <c r="A29" s="65" t="s">
        <v>13</v>
      </c>
      <c r="B29" s="66">
        <v>11959</v>
      </c>
      <c r="C29" s="66">
        <v>15953</v>
      </c>
      <c r="D29" s="66">
        <v>12973.1</v>
      </c>
      <c r="E29" s="66">
        <v>12370</v>
      </c>
      <c r="F29" s="66">
        <v>17833</v>
      </c>
      <c r="G29" s="66">
        <v>14902.9</v>
      </c>
      <c r="H29" s="66">
        <v>12506</v>
      </c>
      <c r="I29" s="66">
        <v>18398</v>
      </c>
      <c r="J29" s="66">
        <v>17058.5</v>
      </c>
      <c r="K29" s="67">
        <f t="shared" si="0"/>
        <v>0.81320754716981136</v>
      </c>
      <c r="L29" s="67">
        <f t="shared" si="1"/>
        <v>0.83569225593001739</v>
      </c>
      <c r="M29" s="67">
        <f t="shared" si="2"/>
        <v>0.92719317317099681</v>
      </c>
      <c r="N29" s="67">
        <f t="shared" si="3"/>
        <v>0.85869765875694182</v>
      </c>
      <c r="O29" s="67">
        <f t="shared" si="4"/>
        <v>1.1178461731335798</v>
      </c>
      <c r="P29" s="67">
        <f t="shared" si="5"/>
        <v>1.0316828351931813</v>
      </c>
      <c r="Q29" s="67">
        <f t="shared" si="6"/>
        <v>1.0747645041633804</v>
      </c>
      <c r="R29" s="68">
        <f t="shared" si="7"/>
        <v>16979.473051772067</v>
      </c>
      <c r="S29" s="67">
        <f t="shared" si="8"/>
        <v>1.034367422025253</v>
      </c>
      <c r="T29" s="67">
        <f t="shared" si="9"/>
        <v>1.0109943411479385</v>
      </c>
      <c r="U29" s="67">
        <f t="shared" si="10"/>
        <v>1.0226808815865958</v>
      </c>
      <c r="V29" s="68">
        <v>14</v>
      </c>
      <c r="W29" s="69">
        <f t="shared" si="11"/>
        <v>17378.582469462104</v>
      </c>
      <c r="X29" s="69">
        <f t="shared" si="12"/>
        <v>7820.3621112579467</v>
      </c>
      <c r="Y29" s="69">
        <f t="shared" si="13"/>
        <v>9558.2203582041584</v>
      </c>
      <c r="Z29" s="69">
        <f t="shared" si="14"/>
        <v>17772.744040594862</v>
      </c>
      <c r="AA29" s="69">
        <f t="shared" si="15"/>
        <v>7997.7348182676878</v>
      </c>
      <c r="AB29" s="69">
        <f t="shared" si="16"/>
        <v>9775.0092223271749</v>
      </c>
      <c r="AC29" s="69">
        <f t="shared" si="17"/>
        <v>18175.845543648469</v>
      </c>
      <c r="AD29" s="69">
        <f t="shared" si="18"/>
        <v>8179.1304946418113</v>
      </c>
      <c r="AE29" s="69">
        <f t="shared" si="19"/>
        <v>9996.7150490066597</v>
      </c>
    </row>
    <row r="30" spans="1:31" x14ac:dyDescent="0.25">
      <c r="A30" s="65" t="s">
        <v>25</v>
      </c>
      <c r="B30" s="66">
        <v>19563</v>
      </c>
      <c r="C30" s="66">
        <v>28345</v>
      </c>
      <c r="D30" s="66">
        <v>22718</v>
      </c>
      <c r="E30" s="66">
        <v>40435</v>
      </c>
      <c r="F30" s="66">
        <v>60325</v>
      </c>
      <c r="G30" s="66">
        <v>25840.5</v>
      </c>
      <c r="H30" s="66">
        <v>20435</v>
      </c>
      <c r="I30" s="66">
        <v>31270</v>
      </c>
      <c r="J30" s="66">
        <v>26369.4</v>
      </c>
      <c r="K30" s="67">
        <f t="shared" si="0"/>
        <v>0.80148174281178342</v>
      </c>
      <c r="L30" s="67">
        <f t="shared" si="1"/>
        <v>0.42835474513054289</v>
      </c>
      <c r="M30" s="67">
        <f t="shared" si="2"/>
        <v>0.8432811000959386</v>
      </c>
      <c r="N30" s="67">
        <f t="shared" si="3"/>
        <v>0.69103919601275499</v>
      </c>
      <c r="O30" s="67">
        <f t="shared" si="4"/>
        <v>2.128241312400776</v>
      </c>
      <c r="P30" s="67">
        <f t="shared" si="5"/>
        <v>0.5183588893493577</v>
      </c>
      <c r="Q30" s="67">
        <f t="shared" si="6"/>
        <v>1.3233001008750669</v>
      </c>
      <c r="R30" s="68">
        <f t="shared" si="7"/>
        <v>28594.921475765335</v>
      </c>
      <c r="S30" s="67">
        <f t="shared" si="8"/>
        <v>2.0669120278075961</v>
      </c>
      <c r="T30" s="67">
        <f t="shared" si="9"/>
        <v>0.50537900333869168</v>
      </c>
      <c r="U30" s="67">
        <f t="shared" si="10"/>
        <v>1.2861455155731438</v>
      </c>
      <c r="V30" s="68">
        <v>23</v>
      </c>
      <c r="W30" s="69">
        <f t="shared" si="11"/>
        <v>36800.230024221768</v>
      </c>
      <c r="X30" s="69">
        <f t="shared" si="12"/>
        <v>16560.103510899797</v>
      </c>
      <c r="Y30" s="69">
        <f t="shared" si="13"/>
        <v>20240.126513321975</v>
      </c>
      <c r="Z30" s="69">
        <f t="shared" si="14"/>
        <v>47330.45081771299</v>
      </c>
      <c r="AA30" s="69">
        <f t="shared" si="15"/>
        <v>21298.702867970846</v>
      </c>
      <c r="AB30" s="69">
        <f t="shared" si="16"/>
        <v>26031.747949742148</v>
      </c>
      <c r="AC30" s="69">
        <f t="shared" si="17"/>
        <v>60873.847069256801</v>
      </c>
      <c r="AD30" s="69">
        <f t="shared" si="18"/>
        <v>27393.23118116556</v>
      </c>
      <c r="AE30" s="69">
        <f t="shared" si="19"/>
        <v>33480.615888091241</v>
      </c>
    </row>
    <row r="31" spans="1:31" x14ac:dyDescent="0.25">
      <c r="A31" s="65" t="s">
        <v>29</v>
      </c>
      <c r="B31" s="66">
        <v>4938</v>
      </c>
      <c r="C31" s="66">
        <v>5094</v>
      </c>
      <c r="D31" s="66">
        <v>4276.2</v>
      </c>
      <c r="E31" s="66">
        <v>5347</v>
      </c>
      <c r="F31" s="66">
        <v>5944</v>
      </c>
      <c r="G31" s="66">
        <v>4791.8</v>
      </c>
      <c r="H31" s="66">
        <v>5432</v>
      </c>
      <c r="I31" s="66">
        <v>5831</v>
      </c>
      <c r="J31" s="66">
        <v>4672.8999999999996</v>
      </c>
      <c r="K31" s="67">
        <f t="shared" si="0"/>
        <v>0.83945818610129563</v>
      </c>
      <c r="L31" s="67">
        <f t="shared" si="1"/>
        <v>0.80615746971736213</v>
      </c>
      <c r="M31" s="67">
        <f t="shared" si="2"/>
        <v>0.80138912707940313</v>
      </c>
      <c r="N31" s="67">
        <f t="shared" si="3"/>
        <v>0.8156682609660203</v>
      </c>
      <c r="O31" s="67">
        <f t="shared" si="4"/>
        <v>1.1668629760502551</v>
      </c>
      <c r="P31" s="67">
        <f t="shared" si="5"/>
        <v>0.98098923283983852</v>
      </c>
      <c r="Q31" s="67">
        <f t="shared" si="6"/>
        <v>1.0739261044450468</v>
      </c>
      <c r="R31" s="68">
        <f t="shared" si="7"/>
        <v>5107.7661310870626</v>
      </c>
      <c r="S31" s="67">
        <f t="shared" si="8"/>
        <v>1.0828270554880519</v>
      </c>
      <c r="T31" s="67">
        <f t="shared" si="9"/>
        <v>1.0158967645408641</v>
      </c>
      <c r="U31" s="67">
        <f t="shared" si="10"/>
        <v>1.049361910014458</v>
      </c>
      <c r="V31" s="68">
        <v>0</v>
      </c>
      <c r="W31" s="69">
        <f t="shared" si="11"/>
        <v>5359.8952232246784</v>
      </c>
      <c r="X31" s="69">
        <f t="shared" si="12"/>
        <v>2411.9528504511054</v>
      </c>
      <c r="Y31" s="69">
        <f t="shared" si="13"/>
        <v>2947.9423727735734</v>
      </c>
      <c r="Z31" s="69">
        <f t="shared" si="14"/>
        <v>5624.4698889204183</v>
      </c>
      <c r="AA31" s="69">
        <f t="shared" si="15"/>
        <v>2531.0114500141881</v>
      </c>
      <c r="AB31" s="69">
        <f t="shared" si="16"/>
        <v>3093.4584389062302</v>
      </c>
      <c r="AC31" s="69">
        <f t="shared" si="17"/>
        <v>5902.1044654563366</v>
      </c>
      <c r="AD31" s="69">
        <f t="shared" si="18"/>
        <v>2655.9470094553517</v>
      </c>
      <c r="AE31" s="69">
        <f t="shared" si="19"/>
        <v>3246.1574560009853</v>
      </c>
    </row>
    <row r="32" spans="1:31" x14ac:dyDescent="0.25">
      <c r="A32" s="65" t="s">
        <v>20</v>
      </c>
      <c r="B32" s="66">
        <v>3952</v>
      </c>
      <c r="C32" s="66">
        <v>3741</v>
      </c>
      <c r="D32" s="66">
        <v>3358.3</v>
      </c>
      <c r="E32" s="66">
        <v>4050</v>
      </c>
      <c r="F32" s="66">
        <v>4131</v>
      </c>
      <c r="G32" s="66">
        <v>3487.8</v>
      </c>
      <c r="H32" s="66">
        <v>4139</v>
      </c>
      <c r="I32" s="66">
        <v>4275</v>
      </c>
      <c r="J32" s="66">
        <v>3565.8</v>
      </c>
      <c r="K32" s="67">
        <f t="shared" si="0"/>
        <v>0.89770114942528745</v>
      </c>
      <c r="L32" s="67">
        <f t="shared" si="1"/>
        <v>0.84429920116194634</v>
      </c>
      <c r="M32" s="67">
        <f t="shared" si="2"/>
        <v>0.83410526315789479</v>
      </c>
      <c r="N32" s="67">
        <f t="shared" si="3"/>
        <v>0.85870187124837616</v>
      </c>
      <c r="O32" s="67">
        <f t="shared" si="4"/>
        <v>1.1042502004811547</v>
      </c>
      <c r="P32" s="67">
        <f t="shared" si="5"/>
        <v>1.0348583877995643</v>
      </c>
      <c r="Q32" s="67">
        <f t="shared" si="6"/>
        <v>1.0695542941403595</v>
      </c>
      <c r="R32" s="68">
        <f t="shared" si="7"/>
        <v>3926.2808704097688</v>
      </c>
      <c r="S32" s="67">
        <f t="shared" si="8"/>
        <v>1.0247975708502024</v>
      </c>
      <c r="T32" s="67">
        <f t="shared" si="9"/>
        <v>1.0219753086419754</v>
      </c>
      <c r="U32" s="67">
        <f t="shared" si="10"/>
        <v>1.0233864397460888</v>
      </c>
      <c r="V32" s="68">
        <v>0</v>
      </c>
      <c r="W32" s="69">
        <f t="shared" si="11"/>
        <v>4018.1026014118279</v>
      </c>
      <c r="X32" s="69">
        <f t="shared" si="12"/>
        <v>1808.1461706353225</v>
      </c>
      <c r="Y32" s="69">
        <f t="shared" si="13"/>
        <v>2209.9564307765054</v>
      </c>
      <c r="Z32" s="69">
        <f t="shared" si="14"/>
        <v>4112.0717157933486</v>
      </c>
      <c r="AA32" s="69">
        <f t="shared" si="15"/>
        <v>1850.4322721070068</v>
      </c>
      <c r="AB32" s="69">
        <f t="shared" si="16"/>
        <v>2261.639443686342</v>
      </c>
      <c r="AC32" s="69">
        <f t="shared" si="17"/>
        <v>4208.2384332063457</v>
      </c>
      <c r="AD32" s="69">
        <f t="shared" si="18"/>
        <v>1893.7072949428557</v>
      </c>
      <c r="AE32" s="69">
        <f t="shared" si="19"/>
        <v>2314.5311382634904</v>
      </c>
    </row>
    <row r="33" spans="1:31" x14ac:dyDescent="0.25">
      <c r="A33" s="65" t="s">
        <v>31</v>
      </c>
      <c r="B33" s="66">
        <v>8138</v>
      </c>
      <c r="C33" s="66">
        <v>8553</v>
      </c>
      <c r="D33" s="66">
        <v>7480.9</v>
      </c>
      <c r="E33" s="66">
        <v>8281</v>
      </c>
      <c r="F33" s="66">
        <v>8939</v>
      </c>
      <c r="G33" s="66">
        <v>8051.3</v>
      </c>
      <c r="H33" s="66">
        <v>8409</v>
      </c>
      <c r="I33" s="66">
        <v>9404</v>
      </c>
      <c r="J33" s="66">
        <v>8165.5</v>
      </c>
      <c r="K33" s="67">
        <f t="shared" si="0"/>
        <v>0.87465216882965036</v>
      </c>
      <c r="L33" s="67">
        <f t="shared" si="1"/>
        <v>0.90069358988701198</v>
      </c>
      <c r="M33" s="67">
        <f t="shared" si="2"/>
        <v>0.86830072309655471</v>
      </c>
      <c r="N33" s="67">
        <f t="shared" si="3"/>
        <v>0.88121549393773912</v>
      </c>
      <c r="O33" s="67">
        <f t="shared" si="4"/>
        <v>1.0451303636151059</v>
      </c>
      <c r="P33" s="67">
        <f t="shared" si="5"/>
        <v>1.0520192415258978</v>
      </c>
      <c r="Q33" s="67">
        <f t="shared" si="6"/>
        <v>1.048574802570502</v>
      </c>
      <c r="R33" s="68">
        <f t="shared" si="7"/>
        <v>8689.4874896819329</v>
      </c>
      <c r="S33" s="67">
        <f t="shared" si="8"/>
        <v>1.0175718849840256</v>
      </c>
      <c r="T33" s="67">
        <f t="shared" si="9"/>
        <v>1.0154570704021253</v>
      </c>
      <c r="U33" s="67">
        <f t="shared" si="10"/>
        <v>1.0165144776930755</v>
      </c>
      <c r="V33" s="68">
        <v>21</v>
      </c>
      <c r="W33" s="69">
        <f t="shared" si="11"/>
        <v>8853.989836994544</v>
      </c>
      <c r="X33" s="69">
        <f t="shared" si="12"/>
        <v>3984.2954266475449</v>
      </c>
      <c r="Y33" s="69">
        <f t="shared" si="13"/>
        <v>4869.6944103469996</v>
      </c>
      <c r="Z33" s="69">
        <f t="shared" si="14"/>
        <v>9000.2088546523064</v>
      </c>
      <c r="AA33" s="69">
        <f t="shared" si="15"/>
        <v>4050.0939845935382</v>
      </c>
      <c r="AB33" s="69">
        <f t="shared" si="16"/>
        <v>4950.1148700587692</v>
      </c>
      <c r="AC33" s="69">
        <f t="shared" si="17"/>
        <v>9148.8426030154824</v>
      </c>
      <c r="AD33" s="69">
        <f t="shared" si="18"/>
        <v>4116.9791713569675</v>
      </c>
      <c r="AE33" s="69">
        <f t="shared" si="19"/>
        <v>5031.8634316585158</v>
      </c>
    </row>
    <row r="34" spans="1:31" x14ac:dyDescent="0.25">
      <c r="A34" s="65" t="s">
        <v>33</v>
      </c>
      <c r="B34" s="66">
        <v>13831</v>
      </c>
      <c r="C34" s="66">
        <v>19172</v>
      </c>
      <c r="D34" s="66">
        <v>15680.4</v>
      </c>
      <c r="E34" s="66">
        <v>14252</v>
      </c>
      <c r="F34" s="66">
        <v>19501</v>
      </c>
      <c r="G34" s="66">
        <v>17734.8</v>
      </c>
      <c r="H34" s="66">
        <v>14541</v>
      </c>
      <c r="I34" s="66">
        <v>20085</v>
      </c>
      <c r="J34" s="66">
        <v>18236.400000000001</v>
      </c>
      <c r="K34" s="67">
        <f t="shared" si="0"/>
        <v>0.81788024201961196</v>
      </c>
      <c r="L34" s="67">
        <f t="shared" si="1"/>
        <v>0.90943028562637807</v>
      </c>
      <c r="M34" s="67">
        <f t="shared" si="2"/>
        <v>0.90796116504854374</v>
      </c>
      <c r="N34" s="67">
        <f t="shared" si="3"/>
        <v>0.87842389756484474</v>
      </c>
      <c r="O34" s="67">
        <f t="shared" si="4"/>
        <v>1.0171604423117047</v>
      </c>
      <c r="P34" s="67">
        <f t="shared" si="5"/>
        <v>1.0299471821957848</v>
      </c>
      <c r="Q34" s="67">
        <f t="shared" si="6"/>
        <v>1.0235538122537449</v>
      </c>
      <c r="R34" s="68">
        <f t="shared" si="7"/>
        <v>18058.707283521617</v>
      </c>
      <c r="S34" s="67">
        <f t="shared" si="8"/>
        <v>1.0304388692068542</v>
      </c>
      <c r="T34" s="67">
        <f t="shared" si="9"/>
        <v>1.0202778557395453</v>
      </c>
      <c r="U34" s="67">
        <f t="shared" si="10"/>
        <v>1.0253583624731997</v>
      </c>
      <c r="V34" s="68">
        <v>96</v>
      </c>
      <c r="W34" s="69">
        <f t="shared" si="11"/>
        <v>18612.646528614569</v>
      </c>
      <c r="X34" s="69">
        <f t="shared" si="12"/>
        <v>8375.6909378765558</v>
      </c>
      <c r="Y34" s="69">
        <f t="shared" si="13"/>
        <v>10236.955590738013</v>
      </c>
      <c r="Z34" s="69">
        <f t="shared" si="14"/>
        <v>19084.632765872717</v>
      </c>
      <c r="AA34" s="69">
        <f t="shared" si="15"/>
        <v>8588.0847446427233</v>
      </c>
      <c r="AB34" s="69">
        <f t="shared" si="16"/>
        <v>10496.548021229995</v>
      </c>
      <c r="AC34" s="69">
        <f t="shared" si="17"/>
        <v>19568.587801217622</v>
      </c>
      <c r="AD34" s="69">
        <f t="shared" si="18"/>
        <v>8805.86451054793</v>
      </c>
      <c r="AE34" s="69">
        <f t="shared" si="19"/>
        <v>10762.723290669694</v>
      </c>
    </row>
    <row r="35" spans="1:31" x14ac:dyDescent="0.25">
      <c r="A35" s="65" t="s">
        <v>1</v>
      </c>
      <c r="B35" s="66">
        <v>5385</v>
      </c>
      <c r="C35" s="66">
        <v>4995</v>
      </c>
      <c r="D35" s="66">
        <v>4505.1000000000004</v>
      </c>
      <c r="E35" s="66">
        <v>5641</v>
      </c>
      <c r="F35" s="66">
        <v>6238</v>
      </c>
      <c r="G35" s="66">
        <v>4726.8999999999996</v>
      </c>
      <c r="H35" s="66">
        <v>5808</v>
      </c>
      <c r="I35" s="66">
        <v>6730</v>
      </c>
      <c r="J35" s="66">
        <v>5200.7</v>
      </c>
      <c r="K35" s="67">
        <f t="shared" si="0"/>
        <v>0.901921921921922</v>
      </c>
      <c r="L35" s="67">
        <f t="shared" si="1"/>
        <v>0.75775889708239819</v>
      </c>
      <c r="M35" s="67">
        <f t="shared" si="2"/>
        <v>0.77276374442793461</v>
      </c>
      <c r="N35" s="67">
        <f t="shared" si="3"/>
        <v>0.8108148544774183</v>
      </c>
      <c r="O35" s="67">
        <f t="shared" si="4"/>
        <v>1.2488488488488489</v>
      </c>
      <c r="P35" s="67">
        <f t="shared" si="5"/>
        <v>1.0788714331516511</v>
      </c>
      <c r="Q35" s="67">
        <f t="shared" si="6"/>
        <v>1.16386014100025</v>
      </c>
      <c r="R35" s="68">
        <f t="shared" si="7"/>
        <v>6350.9333614688567</v>
      </c>
      <c r="S35" s="67">
        <f t="shared" si="8"/>
        <v>1.0475394614670381</v>
      </c>
      <c r="T35" s="67">
        <f t="shared" si="9"/>
        <v>1.0296046800212728</v>
      </c>
      <c r="U35" s="67">
        <f t="shared" si="10"/>
        <v>1.0385720707441555</v>
      </c>
      <c r="V35" s="68">
        <v>0</v>
      </c>
      <c r="W35" s="69">
        <f t="shared" si="11"/>
        <v>6595.9020123788505</v>
      </c>
      <c r="X35" s="69">
        <f t="shared" si="12"/>
        <v>2968.1559055704829</v>
      </c>
      <c r="Y35" s="69">
        <f t="shared" si="13"/>
        <v>3627.746106808368</v>
      </c>
      <c r="Z35" s="69">
        <f t="shared" si="14"/>
        <v>6850.3196114218454</v>
      </c>
      <c r="AA35" s="69">
        <f t="shared" si="15"/>
        <v>3082.6438251398304</v>
      </c>
      <c r="AB35" s="69">
        <f t="shared" si="16"/>
        <v>3767.6757862820155</v>
      </c>
      <c r="AC35" s="69">
        <f t="shared" si="17"/>
        <v>7114.5506240936847</v>
      </c>
      <c r="AD35" s="69">
        <f t="shared" si="18"/>
        <v>3201.5477808421583</v>
      </c>
      <c r="AE35" s="69">
        <f t="shared" si="19"/>
        <v>3913.0028432515269</v>
      </c>
    </row>
    <row r="36" spans="1:31" x14ac:dyDescent="0.25">
      <c r="A36" s="65" t="s">
        <v>15</v>
      </c>
      <c r="B36" s="66">
        <v>7912</v>
      </c>
      <c r="C36" s="66">
        <v>10019</v>
      </c>
      <c r="D36" s="66">
        <v>8711.9</v>
      </c>
      <c r="E36" s="66">
        <v>8051</v>
      </c>
      <c r="F36" s="66">
        <v>10691</v>
      </c>
      <c r="G36" s="66">
        <v>9595.5</v>
      </c>
      <c r="H36" s="66">
        <v>8199</v>
      </c>
      <c r="I36" s="66">
        <v>10736</v>
      </c>
      <c r="J36" s="66">
        <v>9827.7999999999993</v>
      </c>
      <c r="K36" s="67">
        <f t="shared" si="0"/>
        <v>0.86953787803173965</v>
      </c>
      <c r="L36" s="67">
        <f t="shared" si="1"/>
        <v>0.8975306332429146</v>
      </c>
      <c r="M36" s="67">
        <f t="shared" si="2"/>
        <v>0.91540611028315944</v>
      </c>
      <c r="N36" s="67">
        <f t="shared" si="3"/>
        <v>0.89415820718593786</v>
      </c>
      <c r="O36" s="67">
        <f t="shared" si="4"/>
        <v>1.0670725621319492</v>
      </c>
      <c r="P36" s="67">
        <f t="shared" si="5"/>
        <v>1.0042091478813955</v>
      </c>
      <c r="Q36" s="67">
        <f t="shared" si="6"/>
        <v>1.0356408550066725</v>
      </c>
      <c r="R36" s="68">
        <f t="shared" si="7"/>
        <v>9941.8234048809209</v>
      </c>
      <c r="S36" s="67">
        <f t="shared" si="8"/>
        <v>1.0175682507583417</v>
      </c>
      <c r="T36" s="67">
        <f t="shared" si="9"/>
        <v>1.018382809588871</v>
      </c>
      <c r="U36" s="67">
        <f t="shared" si="10"/>
        <v>1.0179755301736062</v>
      </c>
      <c r="V36" s="68">
        <v>77</v>
      </c>
      <c r="W36" s="69">
        <f t="shared" si="11"/>
        <v>10197.532951476021</v>
      </c>
      <c r="X36" s="69">
        <f t="shared" si="12"/>
        <v>4588.8898281642096</v>
      </c>
      <c r="Y36" s="69">
        <f t="shared" si="13"/>
        <v>5608.6431233118119</v>
      </c>
      <c r="Z36" s="69">
        <f t="shared" si="14"/>
        <v>10380.839012741622</v>
      </c>
      <c r="AA36" s="69">
        <f t="shared" si="15"/>
        <v>4671.3775557337303</v>
      </c>
      <c r="AB36" s="69">
        <f t="shared" si="16"/>
        <v>5709.4614570078929</v>
      </c>
      <c r="AC36" s="69">
        <f t="shared" si="17"/>
        <v>10567.440097642508</v>
      </c>
      <c r="AD36" s="69">
        <f t="shared" si="18"/>
        <v>4755.3480439391287</v>
      </c>
      <c r="AE36" s="69">
        <f t="shared" si="19"/>
        <v>5812.0920537033799</v>
      </c>
    </row>
    <row r="37" spans="1:31" x14ac:dyDescent="0.25">
      <c r="A37" s="65" t="s">
        <v>14</v>
      </c>
      <c r="B37" s="66">
        <v>34815</v>
      </c>
      <c r="C37" s="66">
        <v>81266</v>
      </c>
      <c r="D37" s="66">
        <v>68579.100000000006</v>
      </c>
      <c r="E37" s="66">
        <v>36869</v>
      </c>
      <c r="F37" s="66">
        <v>85581</v>
      </c>
      <c r="G37" s="66">
        <v>81141.100000000006</v>
      </c>
      <c r="H37" s="66">
        <v>37460</v>
      </c>
      <c r="I37" s="66">
        <v>87270</v>
      </c>
      <c r="J37" s="66">
        <v>86470.1</v>
      </c>
      <c r="K37" s="67">
        <f t="shared" si="0"/>
        <v>0.84388428124923098</v>
      </c>
      <c r="L37" s="67">
        <f t="shared" si="1"/>
        <v>0.94812049403489096</v>
      </c>
      <c r="M37" s="67">
        <f t="shared" si="2"/>
        <v>0.99083419273518969</v>
      </c>
      <c r="N37" s="67">
        <f t="shared" si="3"/>
        <v>0.92761298933977054</v>
      </c>
      <c r="O37" s="67">
        <f t="shared" si="4"/>
        <v>1.0530972362365565</v>
      </c>
      <c r="P37" s="67">
        <f t="shared" si="5"/>
        <v>1.0197356889963893</v>
      </c>
      <c r="Q37" s="67">
        <f t="shared" si="6"/>
        <v>1.0364164626164729</v>
      </c>
      <c r="R37" s="68">
        <f t="shared" si="7"/>
        <v>83900.799669443601</v>
      </c>
      <c r="S37" s="67">
        <f t="shared" si="8"/>
        <v>1.0589975585236249</v>
      </c>
      <c r="T37" s="67">
        <f t="shared" si="9"/>
        <v>1.0160297268708129</v>
      </c>
      <c r="U37" s="67">
        <f t="shared" si="10"/>
        <v>1.0375136426972189</v>
      </c>
      <c r="V37" s="68">
        <v>1822</v>
      </c>
      <c r="W37" s="69">
        <f t="shared" si="11"/>
        <v>88870.224290254046</v>
      </c>
      <c r="X37" s="69">
        <f>W37*0.2</f>
        <v>17774.044858050809</v>
      </c>
      <c r="Y37" s="69">
        <f>W37*0.8</f>
        <v>71096.179432203237</v>
      </c>
      <c r="Z37" s="69">
        <f t="shared" si="14"/>
        <v>92204.070130700347</v>
      </c>
      <c r="AA37" s="69">
        <f>Z37*0.2</f>
        <v>18440.814026140069</v>
      </c>
      <c r="AB37" s="69">
        <f>Z37*0.8</f>
        <v>73763.256104560278</v>
      </c>
      <c r="AC37" s="69">
        <f t="shared" si="17"/>
        <v>95662.980672812759</v>
      </c>
      <c r="AD37" s="69">
        <f>AC37*0.2</f>
        <v>19132.596134562551</v>
      </c>
      <c r="AE37" s="69">
        <f>AC37*0.8</f>
        <v>76530.384538250204</v>
      </c>
    </row>
    <row r="38" spans="1:31" x14ac:dyDescent="0.25">
      <c r="A38" s="65" t="s">
        <v>16</v>
      </c>
      <c r="B38" s="66">
        <v>19137</v>
      </c>
      <c r="C38" s="66">
        <v>36105</v>
      </c>
      <c r="D38" s="66">
        <v>29462.9</v>
      </c>
      <c r="E38" s="66">
        <v>19446</v>
      </c>
      <c r="F38" s="66">
        <v>36284</v>
      </c>
      <c r="G38" s="66">
        <v>34514.300000000003</v>
      </c>
      <c r="H38" s="66">
        <v>19502</v>
      </c>
      <c r="I38" s="66">
        <v>36746</v>
      </c>
      <c r="J38" s="66">
        <v>34310.699999999997</v>
      </c>
      <c r="K38" s="67">
        <f t="shared" si="0"/>
        <v>0.81603379033374879</v>
      </c>
      <c r="L38" s="67">
        <f t="shared" si="1"/>
        <v>0.95122643589460931</v>
      </c>
      <c r="M38" s="67">
        <f t="shared" si="2"/>
        <v>0.93372611984977949</v>
      </c>
      <c r="N38" s="67">
        <f t="shared" si="3"/>
        <v>0.90032878202604583</v>
      </c>
      <c r="O38" s="67">
        <f t="shared" si="4"/>
        <v>1.0049577620828141</v>
      </c>
      <c r="P38" s="67">
        <f t="shared" si="5"/>
        <v>1.0127328850181898</v>
      </c>
      <c r="Q38" s="67">
        <f t="shared" si="6"/>
        <v>1.0088453235505019</v>
      </c>
      <c r="R38" s="68">
        <f t="shared" si="7"/>
        <v>33376.115521704291</v>
      </c>
      <c r="S38" s="67">
        <f t="shared" si="8"/>
        <v>1.0161467314626116</v>
      </c>
      <c r="T38" s="67">
        <f t="shared" si="9"/>
        <v>1.0028797696184306</v>
      </c>
      <c r="U38" s="67">
        <f t="shared" si="10"/>
        <v>1.0095132505405211</v>
      </c>
      <c r="V38" s="68">
        <v>608</v>
      </c>
      <c r="W38" s="69">
        <f t="shared" si="11"/>
        <v>34301.630870731642</v>
      </c>
      <c r="X38" s="69">
        <f>W38*0.2</f>
        <v>6860.3261741463284</v>
      </c>
      <c r="Y38" s="69">
        <f>W38*0.8</f>
        <v>27441.304696585314</v>
      </c>
      <c r="Z38" s="69">
        <f t="shared" si="14"/>
        <v>34627.950879153388</v>
      </c>
      <c r="AA38" s="69">
        <f>Z38*0.2</f>
        <v>6925.5901758306782</v>
      </c>
      <c r="AB38" s="69">
        <f>Z38*0.8</f>
        <v>27702.360703322713</v>
      </c>
      <c r="AC38" s="69">
        <f t="shared" si="17"/>
        <v>34957.375251571633</v>
      </c>
      <c r="AD38" s="69">
        <f>AC38*0.2</f>
        <v>6991.4750503143268</v>
      </c>
      <c r="AE38" s="69">
        <f>AC38*0.8</f>
        <v>27965.900201257307</v>
      </c>
    </row>
    <row r="39" spans="1:31" x14ac:dyDescent="0.25">
      <c r="A39" s="65" t="s">
        <v>2</v>
      </c>
      <c r="B39" s="66">
        <v>6027</v>
      </c>
      <c r="C39" s="66">
        <v>15701</v>
      </c>
      <c r="D39" s="66">
        <v>12728.4</v>
      </c>
      <c r="E39" s="66">
        <v>6593</v>
      </c>
      <c r="F39" s="66">
        <v>17359</v>
      </c>
      <c r="G39" s="66">
        <v>16742.8</v>
      </c>
      <c r="H39" s="66">
        <v>6887</v>
      </c>
      <c r="I39" s="66">
        <v>18571</v>
      </c>
      <c r="J39" s="66">
        <v>17910.400000000001</v>
      </c>
      <c r="K39" s="67">
        <f t="shared" si="0"/>
        <v>0.81067447933252657</v>
      </c>
      <c r="L39" s="67">
        <f t="shared" si="1"/>
        <v>0.96450256351172303</v>
      </c>
      <c r="M39" s="67">
        <f t="shared" si="2"/>
        <v>0.96442840988638212</v>
      </c>
      <c r="N39" s="67">
        <f t="shared" si="3"/>
        <v>0.91320181757687724</v>
      </c>
      <c r="O39" s="67">
        <f t="shared" si="4"/>
        <v>1.1055983695306031</v>
      </c>
      <c r="P39" s="67">
        <f t="shared" si="5"/>
        <v>1.0698196900743131</v>
      </c>
      <c r="Q39" s="67">
        <f t="shared" si="6"/>
        <v>1.0877090298024581</v>
      </c>
      <c r="R39" s="68">
        <f t="shared" si="7"/>
        <v>18446.534613965887</v>
      </c>
      <c r="S39" s="67">
        <f t="shared" si="8"/>
        <v>1.0939107350257176</v>
      </c>
      <c r="T39" s="67">
        <f t="shared" si="9"/>
        <v>1.0445927498862431</v>
      </c>
      <c r="U39" s="67">
        <f t="shared" si="10"/>
        <v>1.0692517424559802</v>
      </c>
      <c r="V39" s="68">
        <v>0</v>
      </c>
      <c r="W39" s="69">
        <f t="shared" si="11"/>
        <v>19723.989278257577</v>
      </c>
      <c r="X39" s="69">
        <f>W39*0.2</f>
        <v>3944.7978556515154</v>
      </c>
      <c r="Y39" s="69">
        <f>W39*0.8</f>
        <v>15779.191422606062</v>
      </c>
      <c r="Z39" s="69">
        <f t="shared" si="14"/>
        <v>21089.909903959986</v>
      </c>
      <c r="AA39" s="69">
        <f>Z39*0.2</f>
        <v>4217.9819807919976</v>
      </c>
      <c r="AB39" s="69">
        <f>Z39*0.8</f>
        <v>16871.92792316799</v>
      </c>
      <c r="AC39" s="69">
        <f t="shared" si="17"/>
        <v>22550.422913048849</v>
      </c>
      <c r="AD39" s="69">
        <f>AC39*0.2</f>
        <v>4510.0845826097702</v>
      </c>
      <c r="AE39" s="69">
        <f>AC39*0.8</f>
        <v>18040.338330439081</v>
      </c>
    </row>
    <row r="40" spans="1:31" x14ac:dyDescent="0.25">
      <c r="A40" s="65" t="s">
        <v>6</v>
      </c>
      <c r="B40" s="66">
        <v>9503</v>
      </c>
      <c r="C40" s="66">
        <v>19097</v>
      </c>
      <c r="D40" s="66">
        <v>15859.4</v>
      </c>
      <c r="E40" s="66">
        <v>10029</v>
      </c>
      <c r="F40" s="66">
        <v>20267</v>
      </c>
      <c r="G40" s="66">
        <v>19222</v>
      </c>
      <c r="H40" s="66">
        <v>10323</v>
      </c>
      <c r="I40" s="66">
        <v>21100</v>
      </c>
      <c r="J40" s="66">
        <v>19558.2</v>
      </c>
      <c r="K40" s="67">
        <f t="shared" si="0"/>
        <v>0.8304655181442111</v>
      </c>
      <c r="L40" s="67">
        <f t="shared" si="1"/>
        <v>0.94843834805348592</v>
      </c>
      <c r="M40" s="67">
        <f t="shared" si="2"/>
        <v>0.92692890995260668</v>
      </c>
      <c r="N40" s="67">
        <f t="shared" si="3"/>
        <v>0.90194425871676787</v>
      </c>
      <c r="O40" s="67">
        <f t="shared" si="4"/>
        <v>1.0612661674608577</v>
      </c>
      <c r="P40" s="67">
        <f t="shared" si="5"/>
        <v>1.041101297676025</v>
      </c>
      <c r="Q40" s="67">
        <f t="shared" si="6"/>
        <v>1.0511837325684414</v>
      </c>
      <c r="R40" s="68">
        <f t="shared" si="7"/>
        <v>20005.102694622587</v>
      </c>
      <c r="S40" s="67">
        <f t="shared" si="8"/>
        <v>1.0553509418078502</v>
      </c>
      <c r="T40" s="67">
        <f t="shared" si="9"/>
        <v>1.0293149865390367</v>
      </c>
      <c r="U40" s="67">
        <f t="shared" si="10"/>
        <v>1.0423329641734433</v>
      </c>
      <c r="V40" s="68">
        <v>6</v>
      </c>
      <c r="W40" s="69">
        <f t="shared" si="11"/>
        <v>20857.977990280098</v>
      </c>
      <c r="X40" s="69">
        <f>W40*0.2</f>
        <v>4171.5955980560202</v>
      </c>
      <c r="Y40" s="69">
        <f>W40*0.8</f>
        <v>16686.382392224081</v>
      </c>
      <c r="Z40" s="69">
        <f t="shared" si="14"/>
        <v>21740.958025273096</v>
      </c>
      <c r="AA40" s="69">
        <f>Z40*0.2</f>
        <v>4348.1916050546197</v>
      </c>
      <c r="AB40" s="69">
        <f>Z40*0.8</f>
        <v>17392.766420218479</v>
      </c>
      <c r="AC40" s="69">
        <f t="shared" si="17"/>
        <v>22661.317222453315</v>
      </c>
      <c r="AD40" s="69">
        <f>AC40*0.2</f>
        <v>4532.2634444906635</v>
      </c>
      <c r="AE40" s="69">
        <f>AC40*0.8</f>
        <v>18129.053777962654</v>
      </c>
    </row>
    <row r="41" spans="1:31" x14ac:dyDescent="0.25">
      <c r="A41" s="65" t="s">
        <v>24</v>
      </c>
      <c r="B41" s="66">
        <v>515845</v>
      </c>
      <c r="C41" s="66">
        <v>1354052</v>
      </c>
      <c r="D41" s="66">
        <v>1098585.7</v>
      </c>
      <c r="E41" s="66">
        <v>534040</v>
      </c>
      <c r="F41" s="66">
        <v>1415054</v>
      </c>
      <c r="G41" s="66">
        <v>1321137.2</v>
      </c>
      <c r="H41" s="66">
        <v>536722</v>
      </c>
      <c r="I41" s="66">
        <v>1444225</v>
      </c>
      <c r="J41" s="66">
        <v>1386974.6</v>
      </c>
      <c r="K41" s="67">
        <f t="shared" si="0"/>
        <v>0.81133198725012035</v>
      </c>
      <c r="L41" s="67">
        <f t="shared" si="1"/>
        <v>0.93363023601926143</v>
      </c>
      <c r="M41" s="67">
        <f t="shared" si="2"/>
        <v>0.96035908532257797</v>
      </c>
      <c r="N41" s="67">
        <f t="shared" si="3"/>
        <v>0.90177376953065325</v>
      </c>
      <c r="O41" s="67">
        <f t="shared" si="4"/>
        <v>1.0450514455870232</v>
      </c>
      <c r="P41" s="67">
        <f t="shared" si="5"/>
        <v>1.0206147609914533</v>
      </c>
      <c r="Q41" s="67">
        <f t="shared" si="6"/>
        <v>1.0328331032892382</v>
      </c>
      <c r="R41" s="68">
        <f t="shared" si="7"/>
        <v>1345124.8813314054</v>
      </c>
      <c r="S41" s="67">
        <f t="shared" si="8"/>
        <v>1.0352722232453546</v>
      </c>
      <c r="T41" s="67">
        <f t="shared" si="9"/>
        <v>1.0050220957231668</v>
      </c>
      <c r="U41" s="67">
        <f t="shared" si="10"/>
        <v>1.0201471594842606</v>
      </c>
      <c r="V41" s="68">
        <v>5779</v>
      </c>
      <c r="W41" s="69">
        <f t="shared" si="11"/>
        <v>1378004.3268418363</v>
      </c>
      <c r="X41" s="69">
        <f>W41*0.2</f>
        <v>275600.86536836729</v>
      </c>
      <c r="Y41" s="69">
        <f>W41*0.8</f>
        <v>1102403.4614734692</v>
      </c>
      <c r="Z41" s="69">
        <f t="shared" si="14"/>
        <v>1405767.1997847201</v>
      </c>
      <c r="AA41" s="69">
        <f>Z41*0.2</f>
        <v>281153.43995694403</v>
      </c>
      <c r="AB41" s="69">
        <f>Z41*0.8</f>
        <v>1124613.7598277761</v>
      </c>
      <c r="AC41" s="69">
        <f t="shared" si="17"/>
        <v>1434089.4157565252</v>
      </c>
      <c r="AD41" s="69">
        <f>AC41*0.2</f>
        <v>286817.88315130508</v>
      </c>
      <c r="AE41" s="69">
        <f>AC41*0.8</f>
        <v>1147271.5326052203</v>
      </c>
    </row>
    <row r="42" spans="1:31" s="73" customFormat="1" ht="15.75" x14ac:dyDescent="0.25">
      <c r="A42" s="82" t="s">
        <v>83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70">
        <f>SUM(R7:R41)</f>
        <v>2037250.2110354258</v>
      </c>
      <c r="S42" s="71"/>
      <c r="T42" s="71"/>
      <c r="U42" s="71"/>
      <c r="V42" s="71"/>
      <c r="W42" s="72">
        <f t="shared" ref="W42:AE42" si="20">SUM(W7:W41)</f>
        <v>2105114.437323031</v>
      </c>
      <c r="X42" s="72">
        <f t="shared" si="20"/>
        <v>561861.95947752416</v>
      </c>
      <c r="Y42" s="72">
        <f t="shared" si="20"/>
        <v>1543252.4778455072</v>
      </c>
      <c r="Z42" s="72">
        <f t="shared" si="20"/>
        <v>2168447.7212583562</v>
      </c>
      <c r="AA42" s="72">
        <f t="shared" si="20"/>
        <v>581943.95238530869</v>
      </c>
      <c r="AB42" s="72">
        <f t="shared" si="20"/>
        <v>1586503.7688730475</v>
      </c>
      <c r="AC42" s="72">
        <f t="shared" si="20"/>
        <v>2237620.0088727549</v>
      </c>
      <c r="AD42" s="72">
        <f t="shared" si="20"/>
        <v>604448.62603863678</v>
      </c>
      <c r="AE42" s="72">
        <f t="shared" si="20"/>
        <v>1633171.3828341181</v>
      </c>
    </row>
  </sheetData>
  <mergeCells count="4">
    <mergeCell ref="AB3:AF3"/>
    <mergeCell ref="A42:Q42"/>
    <mergeCell ref="B3:L3"/>
    <mergeCell ref="J2:L2"/>
  </mergeCells>
  <printOptions horizontalCentered="1"/>
  <pageMargins left="0.32" right="0.35433070866141736" top="0.39370078740157483" bottom="0.42" header="0.31496062992125984" footer="0.31496062992125984"/>
  <pageSetup paperSize="9" scale="65" fitToWidth="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ВСЕГО прогноз</vt:lpstr>
      <vt:lpstr>ЮЛ прогноз</vt:lpstr>
      <vt:lpstr>ФЛ прогноз</vt:lpstr>
      <vt:lpstr>'ФЛ прогноз'!Заголовки_для_печати</vt:lpstr>
      <vt:lpstr>'ФЛ прогноз'!Область_печати</vt:lpstr>
      <vt:lpstr>'ЮЛ прогноз'!Область_печати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2019-08-21T03:14:57Z</dcterms:modified>
</cp:coreProperties>
</file>